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\\nas_at\AAA_PROJEKTY\23025_GYMBO KOTELNA\01_Archiv\04_Klíčové fáze\VÝKAZ VÝMĚR\"/>
    </mc:Choice>
  </mc:AlternateContent>
  <xr:revisionPtr revIDLastSave="0" documentId="13_ncr:1_{55A25328-ECCE-4C10-A00B-BCDFECB2D984}" xr6:coauthVersionLast="47" xr6:coauthVersionMax="47" xr10:uidLastSave="{00000000-0000-0000-0000-000000000000}"/>
  <workbookProtection workbookAlgorithmName="SHA-512" workbookHashValue="x0XhzHTEO6eVwxRPh2RZg2jzLSKw+XjBTKgQ+FIEnmg8R/S8teyL3rcrlUQcg6HOlhBUSw/6xoBrlDtFZMwAKA==" workbookSaltValue="1dj7UilT+PP8Xj4dG6uR0w==" workbookSpinCount="100000" lockStructure="1"/>
  <bookViews>
    <workbookView xWindow="-120" yWindow="-120" windowWidth="57840" windowHeight="32040" activeTab="1" xr2:uid="{00000000-000D-0000-FFFF-FFFF00000000}"/>
  </bookViews>
  <sheets>
    <sheet name="Krycí list" sheetId="4" r:id="rId1"/>
    <sheet name="Rozpocet" sheetId="6" r:id="rId2"/>
  </sheets>
  <externalReferences>
    <externalReference r:id="rId3"/>
  </externalReferences>
  <definedNames>
    <definedName name="_BPK1">[1]Položky!#REF!</definedName>
    <definedName name="_BPK2">[1]Položky!#REF!</definedName>
    <definedName name="_BPK3">[1]Položky!#REF!</definedName>
    <definedName name="cisloobjektu" localSheetId="0">'Krycí list'!$A$4</definedName>
    <definedName name="cisloobjektu">'[1]Krycí list'!$A$4</definedName>
    <definedName name="cislostavby" localSheetId="0">'Krycí list'!$A$6</definedName>
    <definedName name="cislostavby">'[1]Krycí list'!$A$6</definedName>
    <definedName name="Datum">'Krycí list'!$B$27</definedName>
    <definedName name="Dodavka">[1]Rekapitulace!$G$14</definedName>
    <definedName name="Dodavka0">[1]Položky!#REF!</definedName>
    <definedName name="HSV">[1]Rekapitulace!$E$14</definedName>
    <definedName name="HSV0">[1]Položky!#REF!</definedName>
    <definedName name="HZS">[1]Rekapitulace!$I$14</definedName>
    <definedName name="HZS0">[1]Položky!#REF!</definedName>
    <definedName name="JKSO">'Krycí list'!$F$4</definedName>
    <definedName name="MJ">'Krycí list'!$G$4</definedName>
    <definedName name="Mont">[1]Rekapitulace!$H$14</definedName>
    <definedName name="Montaz0">[1]Položky!#REF!</definedName>
    <definedName name="nazevobjektu" localSheetId="0">'Krycí list'!$C$4</definedName>
    <definedName name="nazevobjektu">'[1]Krycí list'!$C$4</definedName>
    <definedName name="nazevstavby" localSheetId="0">'Krycí list'!$C$6</definedName>
    <definedName name="nazevstavby">'[1]Krycí list'!$C$6</definedName>
    <definedName name="_xlnm.Print_Titles" localSheetId="1">Rozpocet!$1:$7</definedName>
    <definedName name="Objednatel">'Krycí list'!$C$8</definedName>
    <definedName name="_xlnm.Print_Area" localSheetId="0">'Krycí list'!$A$1:$F$43</definedName>
    <definedName name="_xlnm.Print_Area" localSheetId="1">Rozpocet!$A$1:$H$75</definedName>
    <definedName name="PocetMJ">'Krycí list'!$G$7</definedName>
    <definedName name="Poznamka">'Krycí list'!$B$37</definedName>
    <definedName name="Projektant">'Krycí list'!$C$7</definedName>
    <definedName name="PSV">[1]Rekapitulace!$F$14</definedName>
    <definedName name="PSV0">[1]Položky!#REF!</definedName>
    <definedName name="Typ">[1]Položky!#REF!</definedName>
    <definedName name="VRN">[1]Rekapitulace!$H$27</definedName>
    <definedName name="VRNKc">[1]Rekapitulace!#REF!</definedName>
    <definedName name="VRNnazev">[1]Rekapitulace!#REF!</definedName>
    <definedName name="VRNproc">[1]Rekapitulace!#REF!</definedName>
    <definedName name="VRNzakl">[1]Rekapitulace!#REF!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6" l="1"/>
  <c r="H28" i="6"/>
  <c r="H27" i="6"/>
  <c r="H26" i="6"/>
  <c r="H25" i="6"/>
  <c r="H22" i="6"/>
  <c r="F56" i="6"/>
  <c r="H56" i="6" s="1"/>
  <c r="E56" i="6"/>
  <c r="C56" i="6"/>
  <c r="H45" i="6"/>
  <c r="H40" i="6"/>
  <c r="H19" i="6"/>
  <c r="H20" i="6"/>
  <c r="H21" i="6"/>
  <c r="H23" i="6"/>
  <c r="H24" i="6"/>
  <c r="H18" i="6"/>
  <c r="H30" i="6" l="1"/>
  <c r="H12" i="6"/>
  <c r="H11" i="6"/>
  <c r="H10" i="6"/>
  <c r="H62" i="6" l="1"/>
  <c r="C55" i="6"/>
  <c r="E55" i="6"/>
  <c r="F55" i="6"/>
  <c r="C57" i="6"/>
  <c r="E57" i="6"/>
  <c r="F57" i="6"/>
  <c r="C58" i="6"/>
  <c r="E58" i="6"/>
  <c r="F58" i="6"/>
  <c r="C59" i="6"/>
  <c r="E59" i="6"/>
  <c r="F59" i="6"/>
  <c r="H39" i="6"/>
  <c r="H15" i="6" l="1"/>
  <c r="H14" i="6"/>
  <c r="H13" i="6"/>
  <c r="H16" i="6" l="1"/>
  <c r="A68" i="6"/>
  <c r="A69" i="6" s="1"/>
  <c r="A70" i="6" s="1"/>
  <c r="A71" i="6" s="1"/>
  <c r="A72" i="6" s="1"/>
  <c r="A73" i="6" s="1"/>
  <c r="A74" i="6" s="1"/>
  <c r="H68" i="6"/>
  <c r="H61" i="6" l="1"/>
  <c r="H72" i="6" l="1"/>
  <c r="H43" i="6"/>
  <c r="A11" i="6"/>
  <c r="A12" i="6" s="1"/>
  <c r="A13" i="6" s="1"/>
  <c r="A14" i="6" s="1"/>
  <c r="A15" i="6" s="1"/>
  <c r="C6" i="4" l="1"/>
  <c r="C4" i="4"/>
  <c r="H74" i="6" l="1"/>
  <c r="H73" i="6"/>
  <c r="H71" i="6"/>
  <c r="H70" i="6"/>
  <c r="H69" i="6"/>
  <c r="H67" i="6"/>
  <c r="H64" i="6"/>
  <c r="H63" i="6"/>
  <c r="F60" i="6"/>
  <c r="H60" i="6" s="1"/>
  <c r="E60" i="6"/>
  <c r="C60" i="6"/>
  <c r="H59" i="6"/>
  <c r="H58" i="6"/>
  <c r="H57" i="6"/>
  <c r="H55" i="6"/>
  <c r="F54" i="6"/>
  <c r="H54" i="6" s="1"/>
  <c r="E54" i="6"/>
  <c r="C54" i="6"/>
  <c r="F53" i="6"/>
  <c r="H53" i="6" s="1"/>
  <c r="E53" i="6"/>
  <c r="C53" i="6"/>
  <c r="F52" i="6"/>
  <c r="H52" i="6" s="1"/>
  <c r="E52" i="6"/>
  <c r="C52" i="6"/>
  <c r="A52" i="6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F51" i="6"/>
  <c r="H51" i="6" s="1"/>
  <c r="E51" i="6"/>
  <c r="C51" i="6"/>
  <c r="H48" i="6"/>
  <c r="H47" i="6"/>
  <c r="H46" i="6"/>
  <c r="H44" i="6"/>
  <c r="H42" i="6"/>
  <c r="H41" i="6"/>
  <c r="H38" i="6"/>
  <c r="H37" i="6"/>
  <c r="H36" i="6"/>
  <c r="A36" i="6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H35" i="6"/>
  <c r="H32" i="6"/>
  <c r="A19" i="6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C30" i="6"/>
  <c r="H33" i="6" l="1"/>
  <c r="H65" i="6"/>
  <c r="H75" i="6"/>
  <c r="H49" i="6"/>
  <c r="C75" i="6"/>
  <c r="C65" i="6"/>
  <c r="C49" i="6"/>
  <c r="C33" i="6"/>
  <c r="C16" i="6"/>
  <c r="H77" i="6" l="1"/>
  <c r="C14" i="4"/>
  <c r="H78" i="6" l="1"/>
  <c r="H79" i="6" s="1"/>
  <c r="G8" i="4" l="1"/>
  <c r="G22" i="4"/>
  <c r="F31" i="4"/>
  <c r="C15" i="4" l="1"/>
  <c r="C18" i="4" l="1"/>
  <c r="C22" i="4" s="1"/>
  <c r="C23" i="4" l="1"/>
  <c r="F32" i="4" s="1"/>
  <c r="F33" i="4" s="1"/>
  <c r="F34" i="4" s="1"/>
</calcChain>
</file>

<file path=xl/sharedStrings.xml><?xml version="1.0" encoding="utf-8"?>
<sst xmlns="http://schemas.openxmlformats.org/spreadsheetml/2006/main" count="201" uniqueCount="132">
  <si>
    <t>ks</t>
  </si>
  <si>
    <t>Celkem za</t>
  </si>
  <si>
    <t>Oživení a uvedení do provozu</t>
  </si>
  <si>
    <t>P.č.</t>
  </si>
  <si>
    <t>Označení</t>
  </si>
  <si>
    <t>MJ</t>
  </si>
  <si>
    <t>cena / MJ</t>
  </si>
  <si>
    <t>celkem (Kč)</t>
  </si>
  <si>
    <t>Montážní materiál</t>
  </si>
  <si>
    <t>Elektromontážní práce</t>
  </si>
  <si>
    <t>Služby</t>
  </si>
  <si>
    <t>Díl:</t>
  </si>
  <si>
    <t>soub.</t>
  </si>
  <si>
    <t>Mn.</t>
  </si>
  <si>
    <t>Stavba :</t>
  </si>
  <si>
    <t>Objekt :</t>
  </si>
  <si>
    <t>KRYCÍ LIST ROZPOČTU</t>
  </si>
  <si>
    <t>Název objektu :</t>
  </si>
  <si>
    <t>JKSO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</si>
  <si>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</si>
  <si>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</si>
  <si>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</si>
  <si>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</si>
  <si>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</si>
  <si>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</si>
  <si>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</si>
  <si>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</si>
  <si>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</si>
  <si>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</si>
  <si>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</si>
  <si>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</si>
  <si>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</si>
  <si>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</si>
  <si>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</si>
  <si>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</si>
  <si>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</si>
  <si>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</si>
  <si>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</si>
  <si>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</si>
  <si>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</si>
  <si>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</si>
  <si>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</si>
  <si>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</si>
  <si>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</si>
  <si>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</si>
  <si>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</si>
  <si>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</si>
  <si>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</si>
  <si>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</si>
  <si>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</si>
  <si>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</si>
  <si>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</si>
  <si>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</si>
  <si>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</si>
  <si>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</si>
  <si>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</si>
  <si>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</si>
  <si>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 xml:space="preserve"> </t>
  </si>
  <si>
    <t>Celková cena bez DPH</t>
  </si>
  <si>
    <t>Celková cena s DPH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</si>
  <si>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</si>
  <si>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</si>
  <si>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</si>
  <si>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</si>
  <si>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</si>
  <si>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</si>
  <si>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</si>
  <si>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Polní instrumentace</t>
  </si>
  <si>
    <t>Řídící systém</t>
  </si>
  <si>
    <t>Rozváděče</t>
  </si>
  <si>
    <t>Výchozí revize elektro</t>
  </si>
  <si>
    <t>DPH - 21%</t>
  </si>
  <si>
    <t>Sleva</t>
  </si>
  <si>
    <t>Výrobce</t>
  </si>
  <si>
    <t>Analogový snímač tlaku vody, rozsah 0…6Bar, napájení 24Vss, výstupní signál 4…20mA</t>
  </si>
  <si>
    <t>m</t>
  </si>
  <si>
    <t>Vodič CY6</t>
  </si>
  <si>
    <t>Kontrukce ocelová nosná</t>
  </si>
  <si>
    <t>Podružný materiál - svorky, příchytky, hmoždinky, ..</t>
  </si>
  <si>
    <t>Montáž prvků MaR</t>
  </si>
  <si>
    <t>hod</t>
  </si>
  <si>
    <t>Plovákový spínač zaplavení</t>
  </si>
  <si>
    <t>Houkačka</t>
  </si>
  <si>
    <t>Pomocné montážní práce</t>
  </si>
  <si>
    <t>Řízení montáží a koordinace s ostaními profesemi</t>
  </si>
  <si>
    <t>Zaučení obsluhy, včetně návodu pro obsluhu</t>
  </si>
  <si>
    <t>Doprava, zařízení staveniště, VRN…</t>
  </si>
  <si>
    <t>Část :</t>
  </si>
  <si>
    <t>Část</t>
  </si>
  <si>
    <t>Investor:</t>
  </si>
  <si>
    <t xml:space="preserve">Položkový rozpočet </t>
  </si>
  <si>
    <t>Roman Veselý</t>
  </si>
  <si>
    <t>d.b.</t>
  </si>
  <si>
    <t>Trubka instalační PVC D25mm, pevná</t>
  </si>
  <si>
    <t>Trubka instalační PVC D25mm, ohebná</t>
  </si>
  <si>
    <t>Zakreslení skutečného stavu</t>
  </si>
  <si>
    <t>Výrobní dokumentace, svcorková schémata rozváděčů</t>
  </si>
  <si>
    <t>Ukončení a zapojení kabelů</t>
  </si>
  <si>
    <t>Test prvků 1:1</t>
  </si>
  <si>
    <t>Žlab kabelový oceplochový 50/50 včetně příslušenství</t>
  </si>
  <si>
    <t>Žlab kabelový oceloplechvý 125/50 včetně přepážky a příslušenství</t>
  </si>
  <si>
    <t>Kabel silnoproudý, jádro CU, izolace PVC 3x1,5</t>
  </si>
  <si>
    <t>Kabel ovládací stíněný, jádro CU, izolace PVC, 2x1</t>
  </si>
  <si>
    <t>Kabel ovládací stíněný, jádro CU, izolace PVC, 4x1</t>
  </si>
  <si>
    <t>Popis položky</t>
  </si>
  <si>
    <t>Ehternet switch, napájení 24VDC, 5-port, DIN</t>
  </si>
  <si>
    <t>Uživatelský software pro DDC regulátor - parametrizace</t>
  </si>
  <si>
    <t>Uživatelský software pro DDC regulátor - tvorba webových stránek</t>
  </si>
  <si>
    <t>Montáž nástěnného rozváděče</t>
  </si>
  <si>
    <t>Elektroinstalační materiál - instalační krabice, rozbočné krabice, posjpojení…</t>
  </si>
  <si>
    <t>Snímač  teploty venkovní, charakteristika Ni1000, IP65</t>
  </si>
  <si>
    <t>Snímač  teploty jímkový, délka jímky 100mm, připojovací závit G1/2", charakteristika Ni1000</t>
  </si>
  <si>
    <t>GSM hlášsič, včetně bateriového modulu</t>
  </si>
  <si>
    <t>Detektor úniku plynu (METAN), dvouúrovňový, napájení 230V, 2x výstupní kontakt</t>
  </si>
  <si>
    <t>Termostat příložný, spínací rozsah 20-90°C</t>
  </si>
  <si>
    <t>Kabel silnoproudý, jádro CU, izolace PVC 5x1,5</t>
  </si>
  <si>
    <t>Tlačítko nástěnné (Havarijní STOP), s ochranným sklem</t>
  </si>
  <si>
    <t>Řídící programovatený terminál, montáž do dveří rozvaděče, napájení 24Vss, dotykový TFT displej, 800x480 bodů, 7", dotyk., 2x RS485, Ethernet, SD, webserver</t>
  </si>
  <si>
    <t>Rozšiřující moduly, napájení 24Vss, RS485 (min. 12xAI,21xDI,6xAO, 13xDO)</t>
  </si>
  <si>
    <t>Detektor úniku plynu (CO), dvouúrovňový, napájení 230V, 2x výstupní kontakt</t>
  </si>
  <si>
    <t>Rozváděč nástěnný osazený (1200x800x260), Pi 7kW, hlavní vypínač 32A, IP43/20, výbava dle TZ</t>
  </si>
  <si>
    <t>3-cetsný směšovací ventil, DN25, kv10, mosazené závitové provedení</t>
  </si>
  <si>
    <t>3-cetsný směšovací ventil, DN40, kv25, mosazené závitové provedení</t>
  </si>
  <si>
    <t>Elektrický servopohon na směšovací ventil, naůájení 24Vdc, řízení 0-10V</t>
  </si>
  <si>
    <t>Solenoidový ventil dopouštění, DN20, 230V, bez napětí uzavřen</t>
  </si>
  <si>
    <t>Rekonstrukce kotelny a otopné soustavy Gymnázia Boskovice</t>
  </si>
  <si>
    <t>D 1.4.4 Měření a regulace</t>
  </si>
  <si>
    <t>Gymnázium Boskovice, příspěvková organizace, Palackého náměstí 1, 680 11 Boskovice</t>
  </si>
  <si>
    <t>Rozváděč 0DT1</t>
  </si>
  <si>
    <t>0DT1</t>
  </si>
  <si>
    <t>3-cetsný směšovací ventil, DN32, kv16, mosazené závitové provedení</t>
  </si>
  <si>
    <t>05/2024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</si>
</sst>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29" x14ac:knownFonts="1">
    <font>
      <sz val="10"/>
      <name val="Arial CE"/>
      <charset val="238"/>
    </font>
    <font>
      <sz val="10"/>
      <name val="Arial CE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11"/>
      <color indexed="12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2"/>
      <name val="Arial CE"/>
      <family val="2"/>
      <charset val="238"/>
    </font>
    <font>
      <sz val="14"/>
      <name val="Arial CE"/>
      <family val="2"/>
      <charset val="238"/>
    </font>
    <font>
      <b/>
      <i/>
      <sz val="14"/>
      <name val="Arial CE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 CE"/>
      <charset val="238"/>
    </font>
    <font>
      <u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b/>
      <i/>
      <sz val="8"/>
      <color indexed="12"/>
      <name val="Arial CE"/>
      <family val="2"/>
      <charset val="238"/>
    </font>
    <font>
      <b/>
      <sz val="8"/>
      <name val="Arial CE"/>
      <charset val="238"/>
    </font>
    <font>
      <b/>
      <u/>
      <sz val="8"/>
      <name val="Arial CE"/>
      <family val="2"/>
      <charset val="238"/>
    </font>
    <font>
      <b/>
      <i/>
      <sz val="9"/>
      <name val="Arial CE"/>
      <charset val="238"/>
    </font>
    <font>
      <b/>
      <u/>
      <sz val="16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</borders>
  <cellStyleXfs count="3">
    <xf numFmtId="0" fontId="0" fillId="0" borderId="0"/>
    <xf numFmtId="0" fontId="17" fillId="0" borderId="0"/>
    <xf numFmtId="0" fontId="1" fillId="0" borderId="0"/>
  </cellStyleXfs>
  <cellXfs count="196">
    <xf numFmtId="0" fontId="0" fillId="0" borderId="0" xfId="0"/>
    <xf numFmtId="0" fontId="11" fillId="0" borderId="1" xfId="0" applyFont="1" applyBorder="1" applyAlignment="1">
      <alignment horizontal="centerContinuous" vertical="center"/>
    </xf>
    <xf numFmtId="0" fontId="13" fillId="0" borderId="2" xfId="0" applyFont="1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0" fillId="0" borderId="4" xfId="0" applyBorder="1" applyAlignment="1">
      <alignment horizontal="center" vertical="center"/>
    </xf>
    <xf numFmtId="0" fontId="1" fillId="0" borderId="0" xfId="2" applyAlignment="1">
      <alignment vertical="center"/>
    </xf>
    <xf numFmtId="0" fontId="9" fillId="0" borderId="0" xfId="2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8" fillId="2" borderId="11" xfId="2" applyFont="1" applyFill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6" fillId="0" borderId="12" xfId="0" applyFont="1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5" fillId="3" borderId="18" xfId="2" applyFont="1" applyFill="1" applyBorder="1" applyAlignment="1">
      <alignment horizontal="center" vertical="center"/>
    </xf>
    <xf numFmtId="0" fontId="5" fillId="3" borderId="19" xfId="2" applyFont="1" applyFill="1" applyBorder="1" applyAlignment="1">
      <alignment horizontal="center" vertical="center"/>
    </xf>
    <xf numFmtId="0" fontId="5" fillId="3" borderId="20" xfId="2" applyFont="1" applyFill="1" applyBorder="1" applyAlignment="1">
      <alignment horizontal="center" vertical="center"/>
    </xf>
    <xf numFmtId="4" fontId="5" fillId="3" borderId="19" xfId="2" applyNumberFormat="1" applyFont="1" applyFill="1" applyBorder="1" applyAlignment="1">
      <alignment horizontal="right" vertical="center"/>
    </xf>
    <xf numFmtId="164" fontId="5" fillId="3" borderId="21" xfId="2" applyNumberFormat="1" applyFont="1" applyFill="1" applyBorder="1" applyAlignment="1">
      <alignment horizontal="right" vertical="center"/>
    </xf>
    <xf numFmtId="0" fontId="1" fillId="3" borderId="18" xfId="2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49" fontId="15" fillId="3" borderId="22" xfId="2" applyNumberFormat="1" applyFont="1" applyFill="1" applyBorder="1" applyAlignment="1">
      <alignment horizontal="left" vertical="center"/>
    </xf>
    <xf numFmtId="0" fontId="14" fillId="3" borderId="22" xfId="0" applyFont="1" applyFill="1" applyBorder="1" applyAlignment="1">
      <alignment horizontal="center" vertical="center"/>
    </xf>
    <xf numFmtId="0" fontId="14" fillId="3" borderId="22" xfId="0" applyFont="1" applyFill="1" applyBorder="1" applyAlignment="1">
      <alignment vertical="center"/>
    </xf>
    <xf numFmtId="164" fontId="15" fillId="3" borderId="23" xfId="2" applyNumberFormat="1" applyFont="1" applyFill="1" applyBorder="1" applyAlignment="1">
      <alignment horizontal="right" vertical="center"/>
    </xf>
    <xf numFmtId="0" fontId="14" fillId="0" borderId="8" xfId="0" applyFont="1" applyBorder="1" applyAlignment="1">
      <alignment vertical="center"/>
    </xf>
    <xf numFmtId="49" fontId="15" fillId="0" borderId="8" xfId="2" applyNumberFormat="1" applyFont="1" applyBorder="1" applyAlignment="1">
      <alignment horizontal="left" vertical="center"/>
    </xf>
    <xf numFmtId="0" fontId="14" fillId="0" borderId="8" xfId="0" applyFont="1" applyBorder="1" applyAlignment="1">
      <alignment horizontal="center" vertical="center"/>
    </xf>
    <xf numFmtId="164" fontId="15" fillId="0" borderId="24" xfId="2" applyNumberFormat="1" applyFont="1" applyBorder="1" applyAlignment="1">
      <alignment horizontal="right" vertical="center"/>
    </xf>
    <xf numFmtId="0" fontId="14" fillId="3" borderId="25" xfId="0" applyFont="1" applyFill="1" applyBorder="1" applyAlignment="1">
      <alignment vertical="center"/>
    </xf>
    <xf numFmtId="49" fontId="15" fillId="3" borderId="25" xfId="2" applyNumberFormat="1" applyFont="1" applyFill="1" applyBorder="1" applyAlignment="1">
      <alignment horizontal="left" vertical="center"/>
    </xf>
    <xf numFmtId="0" fontId="14" fillId="3" borderId="25" xfId="0" applyFont="1" applyFill="1" applyBorder="1" applyAlignment="1">
      <alignment horizontal="center" vertical="center"/>
    </xf>
    <xf numFmtId="164" fontId="15" fillId="3" borderId="26" xfId="2" applyNumberFormat="1" applyFont="1" applyFill="1" applyBorder="1" applyAlignment="1">
      <alignment horizontal="right" vertical="center"/>
    </xf>
    <xf numFmtId="164" fontId="0" fillId="0" borderId="0" xfId="0" applyNumberFormat="1" applyAlignment="1">
      <alignment vertical="center"/>
    </xf>
    <xf numFmtId="0" fontId="1" fillId="0" borderId="0" xfId="2" applyAlignment="1">
      <alignment horizontal="center" vertical="center"/>
    </xf>
    <xf numFmtId="49" fontId="8" fillId="2" borderId="27" xfId="2" applyNumberFormat="1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14" fillId="3" borderId="30" xfId="0" applyFont="1" applyFill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3" borderId="18" xfId="0" applyFont="1" applyFill="1" applyBorder="1" applyAlignment="1">
      <alignment horizontal="center" vertical="center"/>
    </xf>
    <xf numFmtId="0" fontId="16" fillId="4" borderId="32" xfId="0" applyFont="1" applyFill="1" applyBorder="1" applyAlignment="1">
      <alignment vertical="center"/>
    </xf>
    <xf numFmtId="0" fontId="11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28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49" fontId="12" fillId="3" borderId="29" xfId="0" applyNumberFormat="1" applyFont="1" applyFill="1" applyBorder="1" applyAlignment="1">
      <alignment vertical="center"/>
    </xf>
    <xf numFmtId="49" fontId="0" fillId="3" borderId="37" xfId="0" applyNumberForma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4" xfId="0" applyBorder="1" applyAlignment="1">
      <alignment vertical="center"/>
    </xf>
    <xf numFmtId="49" fontId="0" fillId="0" borderId="17" xfId="0" applyNumberFormat="1" applyBorder="1" applyAlignment="1">
      <alignment horizontal="left"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3" fontId="0" fillId="0" borderId="4" xfId="0" applyNumberFormat="1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0" fillId="0" borderId="29" xfId="0" applyBorder="1" applyAlignment="1">
      <alignment vertical="center"/>
    </xf>
    <xf numFmtId="3" fontId="0" fillId="0" borderId="0" xfId="0" applyNumberFormat="1" applyAlignment="1">
      <alignment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55" xfId="0" applyBorder="1" applyAlignment="1">
      <alignment horizontal="centerContinuous" vertical="center"/>
    </xf>
    <xf numFmtId="0" fontId="3" fillId="0" borderId="54" xfId="0" applyFont="1" applyBorder="1" applyAlignment="1">
      <alignment horizontal="centerContinuous" vertical="center"/>
    </xf>
    <xf numFmtId="0" fontId="0" fillId="0" borderId="54" xfId="0" applyBorder="1" applyAlignment="1">
      <alignment horizontal="centerContinuous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Continuous" vertical="center"/>
    </xf>
    <xf numFmtId="0" fontId="0" fillId="0" borderId="57" xfId="0" applyBorder="1" applyAlignment="1">
      <alignment vertical="center"/>
    </xf>
    <xf numFmtId="0" fontId="0" fillId="0" borderId="58" xfId="0" applyBorder="1" applyAlignment="1">
      <alignment vertical="center"/>
    </xf>
    <xf numFmtId="3" fontId="0" fillId="0" borderId="59" xfId="0" applyNumberFormat="1" applyBorder="1" applyAlignment="1">
      <alignment vertical="center"/>
    </xf>
    <xf numFmtId="0" fontId="0" fillId="0" borderId="60" xfId="0" applyBorder="1" applyAlignment="1">
      <alignment vertical="center"/>
    </xf>
    <xf numFmtId="3" fontId="0" fillId="0" borderId="61" xfId="0" applyNumberFormat="1" applyBorder="1" applyAlignment="1">
      <alignment vertical="center"/>
    </xf>
    <xf numFmtId="0" fontId="0" fillId="0" borderId="62" xfId="0" applyBorder="1" applyAlignment="1">
      <alignment vertical="center"/>
    </xf>
    <xf numFmtId="3" fontId="0" fillId="0" borderId="52" xfId="0" applyNumberFormat="1" applyBorder="1" applyAlignment="1">
      <alignment vertical="center"/>
    </xf>
    <xf numFmtId="3" fontId="0" fillId="0" borderId="46" xfId="0" applyNumberFormat="1" applyBorder="1" applyAlignment="1">
      <alignment vertical="center"/>
    </xf>
    <xf numFmtId="0" fontId="0" fillId="0" borderId="63" xfId="0" applyBorder="1" applyAlignment="1">
      <alignment vertical="center"/>
    </xf>
    <xf numFmtId="0" fontId="0" fillId="0" borderId="64" xfId="0" applyBorder="1" applyAlignment="1">
      <alignment vertical="center"/>
    </xf>
    <xf numFmtId="0" fontId="7" fillId="0" borderId="45" xfId="0" applyFont="1" applyBorder="1" applyAlignment="1">
      <alignment vertical="center"/>
    </xf>
    <xf numFmtId="3" fontId="0" fillId="0" borderId="65" xfId="0" applyNumberFormat="1" applyBorder="1" applyAlignment="1">
      <alignment vertical="center"/>
    </xf>
    <xf numFmtId="0" fontId="0" fillId="0" borderId="66" xfId="0" applyBorder="1" applyAlignment="1">
      <alignment vertical="center"/>
    </xf>
    <xf numFmtId="3" fontId="0" fillId="0" borderId="67" xfId="0" applyNumberFormat="1" applyBorder="1" applyAlignment="1">
      <alignment vertical="center"/>
    </xf>
    <xf numFmtId="0" fontId="0" fillId="0" borderId="68" xfId="0" applyBorder="1" applyAlignment="1">
      <alignment vertical="center"/>
    </xf>
    <xf numFmtId="0" fontId="0" fillId="4" borderId="40" xfId="0" applyFill="1" applyBorder="1" applyAlignment="1">
      <alignment vertical="center"/>
    </xf>
    <xf numFmtId="0" fontId="0" fillId="0" borderId="0" xfId="0" applyAlignment="1">
      <alignment horizontal="right" vertical="center"/>
    </xf>
    <xf numFmtId="0" fontId="0" fillId="4" borderId="29" xfId="0" applyFill="1" applyBorder="1" applyAlignment="1">
      <alignment vertical="center"/>
    </xf>
    <xf numFmtId="0" fontId="0" fillId="0" borderId="43" xfId="0" applyBorder="1" applyAlignment="1">
      <alignment horizontal="right" vertical="center"/>
    </xf>
    <xf numFmtId="164" fontId="0" fillId="0" borderId="48" xfId="0" applyNumberFormat="1" applyBorder="1" applyAlignment="1">
      <alignment vertical="center"/>
    </xf>
    <xf numFmtId="164" fontId="0" fillId="0" borderId="38" xfId="0" applyNumberFormat="1" applyBorder="1" applyAlignment="1">
      <alignment vertical="center"/>
    </xf>
    <xf numFmtId="0" fontId="13" fillId="3" borderId="66" xfId="0" applyFont="1" applyFill="1" applyBorder="1" applyAlignment="1">
      <alignment vertical="center"/>
    </xf>
    <xf numFmtId="0" fontId="13" fillId="3" borderId="67" xfId="0" applyFont="1" applyFill="1" applyBorder="1" applyAlignment="1">
      <alignment vertical="center"/>
    </xf>
    <xf numFmtId="0" fontId="13" fillId="3" borderId="69" xfId="0" applyFont="1" applyFill="1" applyBorder="1" applyAlignment="1">
      <alignment vertical="center"/>
    </xf>
    <xf numFmtId="164" fontId="13" fillId="3" borderId="68" xfId="0" applyNumberFormat="1" applyFont="1" applyFill="1" applyBorder="1" applyAlignment="1">
      <alignment vertical="center"/>
    </xf>
    <xf numFmtId="0" fontId="13" fillId="3" borderId="70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9" fillId="0" borderId="0" xfId="2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0" fillId="0" borderId="0" xfId="2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2" borderId="10" xfId="2" applyFont="1" applyFill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1" fillId="3" borderId="19" xfId="2" applyFont="1" applyFill="1" applyBorder="1" applyAlignment="1">
      <alignment horizontal="center" vertical="center"/>
    </xf>
    <xf numFmtId="49" fontId="21" fillId="3" borderId="22" xfId="2" applyNumberFormat="1" applyFont="1" applyFill="1" applyBorder="1" applyAlignment="1">
      <alignment horizontal="center" vertical="center"/>
    </xf>
    <xf numFmtId="49" fontId="21" fillId="0" borderId="8" xfId="2" applyNumberFormat="1" applyFont="1" applyBorder="1" applyAlignment="1">
      <alignment horizontal="center" vertical="center"/>
    </xf>
    <xf numFmtId="49" fontId="21" fillId="3" borderId="25" xfId="2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2" applyFont="1" applyAlignment="1">
      <alignment horizontal="centerContinuous" vertical="center"/>
    </xf>
    <xf numFmtId="0" fontId="4" fillId="0" borderId="0" xfId="0" applyFont="1" applyAlignment="1">
      <alignment vertical="center"/>
    </xf>
    <xf numFmtId="0" fontId="4" fillId="0" borderId="12" xfId="0" applyFont="1" applyBorder="1" applyAlignment="1">
      <alignment vertical="center"/>
    </xf>
    <xf numFmtId="49" fontId="21" fillId="3" borderId="19" xfId="2" applyNumberFormat="1" applyFont="1" applyFill="1" applyBorder="1" applyAlignment="1">
      <alignment horizontal="center" vertical="center"/>
    </xf>
    <xf numFmtId="49" fontId="21" fillId="3" borderId="22" xfId="2" applyNumberFormat="1" applyFont="1" applyFill="1" applyBorder="1" applyAlignment="1">
      <alignment horizontal="left" vertical="center"/>
    </xf>
    <xf numFmtId="0" fontId="4" fillId="0" borderId="8" xfId="0" applyFont="1" applyBorder="1" applyAlignment="1">
      <alignment vertical="center"/>
    </xf>
    <xf numFmtId="0" fontId="4" fillId="3" borderId="25" xfId="0" applyFont="1" applyFill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27" fillId="3" borderId="18" xfId="2" applyFont="1" applyFill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49" fontId="21" fillId="3" borderId="19" xfId="2" applyNumberFormat="1" applyFont="1" applyFill="1" applyBorder="1" applyAlignment="1">
      <alignment horizontal="center" vertical="center" wrapText="1"/>
    </xf>
    <xf numFmtId="0" fontId="5" fillId="3" borderId="19" xfId="2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right" vertical="center"/>
    </xf>
    <xf numFmtId="0" fontId="10" fillId="0" borderId="2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0" fillId="0" borderId="14" xfId="0" applyBorder="1" applyAlignment="1">
      <alignment horizontal="right" vertical="center"/>
    </xf>
    <xf numFmtId="0" fontId="10" fillId="0" borderId="17" xfId="0" applyFont="1" applyBorder="1" applyAlignment="1">
      <alignment horizontal="right" vertical="center"/>
    </xf>
    <xf numFmtId="0" fontId="10" fillId="0" borderId="16" xfId="0" applyFont="1" applyBorder="1" applyAlignment="1">
      <alignment vertical="center"/>
    </xf>
    <xf numFmtId="0" fontId="2" fillId="0" borderId="5" xfId="2" applyFont="1" applyBorder="1" applyAlignment="1">
      <alignment vertical="center" wrapText="1"/>
    </xf>
    <xf numFmtId="0" fontId="2" fillId="0" borderId="5" xfId="2" applyFont="1" applyBorder="1" applyAlignment="1">
      <alignment horizontal="center" vertical="center" wrapText="1"/>
    </xf>
    <xf numFmtId="0" fontId="2" fillId="0" borderId="0" xfId="2" applyFont="1" applyAlignment="1">
      <alignment vertical="center" wrapText="1"/>
    </xf>
    <xf numFmtId="0" fontId="2" fillId="0" borderId="0" xfId="2" applyFont="1" applyAlignment="1">
      <alignment horizontal="center" vertical="center" wrapText="1"/>
    </xf>
    <xf numFmtId="0" fontId="2" fillId="0" borderId="8" xfId="2" applyFont="1" applyBorder="1" applyAlignment="1">
      <alignment vertical="center"/>
    </xf>
    <xf numFmtId="0" fontId="2" fillId="0" borderId="8" xfId="2" applyFont="1" applyBorder="1" applyAlignment="1">
      <alignment horizontal="center" vertical="center"/>
    </xf>
    <xf numFmtId="49" fontId="16" fillId="4" borderId="0" xfId="0" applyNumberFormat="1" applyFont="1" applyFill="1" applyAlignment="1">
      <alignment horizontal="center" vertical="center"/>
    </xf>
    <xf numFmtId="0" fontId="19" fillId="0" borderId="16" xfId="0" applyFont="1" applyBorder="1" applyAlignment="1">
      <alignment vertical="center"/>
    </xf>
    <xf numFmtId="0" fontId="19" fillId="0" borderId="16" xfId="0" applyFont="1" applyBorder="1" applyAlignment="1">
      <alignment vertical="center" wrapText="1"/>
    </xf>
    <xf numFmtId="0" fontId="10" fillId="0" borderId="15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2" applyFont="1" applyBorder="1" applyAlignment="1">
      <alignment vertical="center" shrinkToFit="1"/>
    </xf>
    <xf numFmtId="0" fontId="10" fillId="0" borderId="15" xfId="2" applyFont="1" applyBorder="1" applyAlignment="1">
      <alignment horizontal="center" vertical="center" shrinkToFit="1"/>
    </xf>
    <xf numFmtId="0" fontId="18" fillId="0" borderId="15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center" vertical="center"/>
    </xf>
    <xf numFmtId="0" fontId="19" fillId="0" borderId="15" xfId="0" applyFont="1" applyBorder="1" applyAlignment="1">
      <alignment vertical="center"/>
    </xf>
    <xf numFmtId="0" fontId="19" fillId="0" borderId="0" xfId="0" applyFont="1" applyAlignment="1">
      <alignment horizontal="center" vertical="center" wrapText="1"/>
    </xf>
    <xf numFmtId="0" fontId="19" fillId="0" borderId="17" xfId="0" applyFont="1" applyBorder="1" applyAlignment="1">
      <alignment vertical="center"/>
    </xf>
    <xf numFmtId="3" fontId="19" fillId="0" borderId="15" xfId="0" applyNumberFormat="1" applyFont="1" applyBorder="1" applyAlignment="1">
      <alignment horizontal="right" vertical="center"/>
    </xf>
    <xf numFmtId="3" fontId="19" fillId="0" borderId="17" xfId="0" applyNumberFormat="1" applyFont="1" applyBorder="1" applyAlignment="1">
      <alignment horizontal="right" vertical="center"/>
    </xf>
    <xf numFmtId="0" fontId="2" fillId="3" borderId="50" xfId="0" applyFont="1" applyFill="1" applyBorder="1" applyAlignment="1">
      <alignment horizontal="left" vertical="center" wrapText="1"/>
    </xf>
    <xf numFmtId="0" fontId="2" fillId="3" borderId="58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8" fillId="0" borderId="46" xfId="0" applyFont="1" applyBorder="1" applyAlignment="1">
      <alignment horizontal="left" vertical="center"/>
    </xf>
    <xf numFmtId="0" fontId="8" fillId="0" borderId="71" xfId="0" applyFont="1" applyBorder="1" applyAlignment="1">
      <alignment horizontal="left" vertical="center"/>
    </xf>
    <xf numFmtId="49" fontId="1" fillId="0" borderId="73" xfId="2" applyNumberFormat="1" applyBorder="1" applyAlignment="1">
      <alignment horizontal="center" vertical="center"/>
    </xf>
    <xf numFmtId="49" fontId="1" fillId="0" borderId="8" xfId="2" applyNumberFormat="1" applyBorder="1" applyAlignment="1">
      <alignment horizontal="center" vertical="center"/>
    </xf>
    <xf numFmtId="0" fontId="3" fillId="0" borderId="9" xfId="2" applyFont="1" applyBorder="1" applyAlignment="1">
      <alignment horizontal="center" vertical="center" shrinkToFit="1"/>
    </xf>
    <xf numFmtId="0" fontId="3" fillId="0" borderId="8" xfId="2" applyFont="1" applyBorder="1" applyAlignment="1">
      <alignment horizontal="center" vertical="center" shrinkToFit="1"/>
    </xf>
    <xf numFmtId="0" fontId="3" fillId="0" borderId="74" xfId="2" applyFont="1" applyBorder="1" applyAlignment="1">
      <alignment horizontal="center" vertical="center" shrinkToFit="1"/>
    </xf>
    <xf numFmtId="0" fontId="1" fillId="0" borderId="72" xfId="2" applyBorder="1" applyAlignment="1">
      <alignment horizontal="center" vertical="center"/>
    </xf>
    <xf numFmtId="0" fontId="1" fillId="0" borderId="5" xfId="2" applyBorder="1" applyAlignment="1">
      <alignment horizontal="center" vertical="center"/>
    </xf>
    <xf numFmtId="0" fontId="1" fillId="0" borderId="75" xfId="2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28" fillId="0" borderId="0" xfId="2" applyFont="1" applyAlignment="1">
      <alignment horizontal="center" vertical="center"/>
    </xf>
    <xf numFmtId="0" fontId="16" fillId="0" borderId="6" xfId="2" applyFont="1" applyBorder="1" applyAlignment="1">
      <alignment horizontal="center" vertical="center"/>
    </xf>
    <xf numFmtId="0" fontId="16" fillId="0" borderId="5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16" fillId="0" borderId="15" xfId="2" applyFont="1" applyBorder="1" applyAlignment="1">
      <alignment horizontal="center" vertical="center"/>
    </xf>
    <xf numFmtId="0" fontId="16" fillId="0" borderId="0" xfId="2" applyFont="1" applyAlignment="1">
      <alignment horizontal="center" vertical="center"/>
    </xf>
    <xf numFmtId="0" fontId="16" fillId="0" borderId="76" xfId="2" applyFont="1" applyBorder="1" applyAlignment="1">
      <alignment horizontal="center" vertical="center"/>
    </xf>
    <xf numFmtId="0" fontId="0" fillId="0" borderId="15" xfId="0" applyBorder="1" applyAlignment="1" applyProtection="1">
      <alignment horizontal="right" vertical="center"/>
      <protection locked="0"/>
    </xf>
    <xf numFmtId="3" fontId="19" fillId="0" borderId="15" xfId="0" applyNumberFormat="1" applyFont="1" applyBorder="1" applyAlignment="1" applyProtection="1">
      <alignment horizontal="right" vertical="center"/>
      <protection locked="0"/>
    </xf>
    <xf numFmtId="4" fontId="5" fillId="3" borderId="19" xfId="2" applyNumberFormat="1" applyFont="1" applyFill="1" applyBorder="1" applyAlignment="1" applyProtection="1">
      <alignment horizontal="right" vertical="center"/>
      <protection locked="0"/>
    </xf>
    <xf numFmtId="0" fontId="0" fillId="0" borderId="12" xfId="0" applyBorder="1" applyAlignment="1" applyProtection="1">
      <alignment horizontal="right" vertical="center"/>
      <protection locked="0"/>
    </xf>
    <xf numFmtId="0" fontId="19" fillId="0" borderId="15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right" vertical="center"/>
      <protection locked="0"/>
    </xf>
  </cellXfs>
  <cellStyles count="3">
    <cellStyle name="Normal_cenik02" xfId="1" xr:uid="{00000000-0005-0000-0000-000000000000}"/>
    <cellStyle name="Normální" xfId="0" builtinId="0"/>
    <cellStyle name="normální_POL.XLS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rekk\JAREKK_E\nab&#237;dky%202002\Elektro%20Brno\MOU%20Brno\PET\K%20SO%20001%20Adaptace%20prostor%20pro%20um&#237;s.%20vy&#353;.%20P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S</v>
          </cell>
          <cell r="C4" t="str">
            <v>O 001 Adaptace prost. pro umístění vyšetř. PET</v>
          </cell>
        </row>
        <row r="6">
          <cell r="A6" t="str">
            <v>-165787</v>
          </cell>
          <cell r="C6" t="str">
            <v>MOÚ Žlutý kopec</v>
          </cell>
        </row>
      </sheetData>
      <sheetData sheetId="1">
        <row r="14">
          <cell r="E14">
            <v>0</v>
          </cell>
          <cell r="F14">
            <v>0</v>
          </cell>
          <cell r="G14">
            <v>153327</v>
          </cell>
          <cell r="H14">
            <v>28886.73</v>
          </cell>
          <cell r="I14">
            <v>26567.199999999997</v>
          </cell>
        </row>
        <row r="27">
          <cell r="H27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>
    <pageSetUpPr fitToPage="1"/>
  </sheetPr>
  <dimension ref="A1:BE55"/>
  <sheetViews>
    <sheetView view="pageBreakPreview" zoomScaleNormal="100" zoomScaleSheetLayoutView="100" workbookViewId="0">
      <selection activeCell="N15" sqref="N15"/>
    </sheetView>
  </sheetViews>
  <sheetFormatPr defaultRowHeight="12.75" x14ac:dyDescent="0.2"/>
  <cols>
    <col min="1" max="1" width="2" style="8" customWidth="1"/>
    <col min="2" max="2" width="15" style="8" customWidth="1"/>
    <col min="3" max="3" width="15.85546875" style="8" customWidth="1"/>
    <col min="4" max="4" width="14.5703125" style="8" customWidth="1"/>
    <col min="5" max="5" width="24.42578125" style="8" customWidth="1"/>
    <col min="6" max="6" width="16.42578125" style="8" customWidth="1"/>
    <col min="7" max="7" width="15.28515625" style="8" hidden="1" customWidth="1"/>
    <col min="8" max="16384" width="9.140625" style="8"/>
  </cols>
  <sheetData>
    <row r="1" spans="1:57" ht="21.75" customHeight="1" x14ac:dyDescent="0.2">
      <c r="A1" s="44" t="s">
        <v>16</v>
      </c>
      <c r="B1" s="45"/>
      <c r="C1" s="45"/>
      <c r="D1" s="45"/>
      <c r="E1" s="45"/>
      <c r="F1" s="45"/>
      <c r="G1" s="45"/>
    </row>
    <row r="2" spans="1:57" ht="15.2" customHeight="1" thickBot="1" x14ac:dyDescent="0.25"/>
    <row r="3" spans="1:57" ht="12.95" customHeight="1" x14ac:dyDescent="0.2">
      <c r="A3" s="46" t="s">
        <v>15</v>
      </c>
      <c r="B3" s="47"/>
      <c r="C3" s="48" t="s">
        <v>17</v>
      </c>
      <c r="D3" s="48"/>
      <c r="E3" s="48"/>
      <c r="F3" s="49" t="s">
        <v>18</v>
      </c>
      <c r="G3" s="50"/>
    </row>
    <row r="4" spans="1:57" ht="29.25" customHeight="1" x14ac:dyDescent="0.2">
      <c r="A4" s="51"/>
      <c r="B4" s="52"/>
      <c r="C4" s="168" t="str">
        <f>Rozpocet!C3</f>
        <v>Rekonstrukce kotelny a otopné soustavy Gymnázia Boskovice</v>
      </c>
      <c r="D4" s="169"/>
      <c r="E4" s="169"/>
      <c r="F4" s="55"/>
      <c r="G4" s="56"/>
    </row>
    <row r="5" spans="1:57" ht="12.95" customHeight="1" x14ac:dyDescent="0.2">
      <c r="A5" s="57" t="s">
        <v>14</v>
      </c>
      <c r="B5" s="58"/>
      <c r="C5" s="59" t="s">
        <v>19</v>
      </c>
      <c r="D5" s="59"/>
      <c r="E5" s="59"/>
      <c r="F5" s="60" t="s">
        <v>20</v>
      </c>
      <c r="G5" s="61"/>
    </row>
    <row r="6" spans="1:57" ht="20.25" customHeight="1" x14ac:dyDescent="0.2">
      <c r="A6" s="51"/>
      <c r="B6" s="52"/>
      <c r="C6" s="53" t="str">
        <f>Rozpocet!C4</f>
        <v>D 1.4.4 Měření a regulace</v>
      </c>
      <c r="D6" s="54"/>
      <c r="E6" s="54"/>
      <c r="F6" s="62"/>
      <c r="G6" s="56"/>
    </row>
    <row r="7" spans="1:57" x14ac:dyDescent="0.2">
      <c r="A7" s="57" t="s">
        <v>21</v>
      </c>
      <c r="B7" s="59"/>
      <c r="C7" s="172" t="s">
        <v>91</v>
      </c>
      <c r="D7" s="173"/>
      <c r="E7" s="63" t="s">
        <v>22</v>
      </c>
      <c r="F7" s="64"/>
      <c r="G7" s="61">
        <v>0</v>
      </c>
    </row>
    <row r="8" spans="1:57" x14ac:dyDescent="0.2">
      <c r="A8" s="57" t="s">
        <v>23</v>
      </c>
      <c r="B8" s="59"/>
      <c r="C8" s="172"/>
      <c r="D8" s="173"/>
      <c r="E8" s="63" t="s">
        <v>24</v>
      </c>
      <c r="F8" s="64"/>
      <c r="G8" s="65">
        <f>IF(PocetMJ=0,,ROUND((F30+F32)/PocetMJ,1))</f>
        <v>0</v>
      </c>
    </row>
    <row r="9" spans="1:57" x14ac:dyDescent="0.2">
      <c r="A9" s="66" t="s">
        <v>25</v>
      </c>
      <c r="B9" s="67"/>
      <c r="C9" s="67"/>
      <c r="D9" s="67"/>
      <c r="E9" s="68" t="s">
        <v>26</v>
      </c>
      <c r="F9" s="69"/>
      <c r="G9" s="70"/>
    </row>
    <row r="10" spans="1:57" x14ac:dyDescent="0.2">
      <c r="A10" s="71" t="s">
        <v>27</v>
      </c>
      <c r="E10" s="16" t="s">
        <v>28</v>
      </c>
      <c r="F10" s="55"/>
      <c r="G10" s="56"/>
      <c r="BA10" s="72"/>
      <c r="BB10" s="72"/>
      <c r="BC10" s="72"/>
      <c r="BD10" s="72"/>
      <c r="BE10" s="72"/>
    </row>
    <row r="11" spans="1:57" x14ac:dyDescent="0.2">
      <c r="A11" s="71"/>
      <c r="E11" s="73"/>
      <c r="F11" s="74"/>
      <c r="G11" s="75"/>
    </row>
    <row r="12" spans="1:57" ht="28.5" customHeight="1" thickBot="1" x14ac:dyDescent="0.25">
      <c r="A12" s="1" t="s">
        <v>29</v>
      </c>
      <c r="B12" s="2"/>
      <c r="C12" s="2"/>
      <c r="D12" s="2"/>
      <c r="E12" s="3"/>
      <c r="F12" s="4"/>
      <c r="G12" s="5"/>
    </row>
    <row r="13" spans="1:57" ht="17.25" customHeight="1" thickBot="1" x14ac:dyDescent="0.25">
      <c r="A13" s="76" t="s">
        <v>30</v>
      </c>
      <c r="B13" s="77"/>
      <c r="C13" s="78"/>
      <c r="D13" s="79" t="s">
        <v>31</v>
      </c>
      <c r="E13" s="80"/>
      <c r="F13" s="81"/>
      <c r="G13" s="82"/>
    </row>
    <row r="14" spans="1:57" ht="15.95" customHeight="1" x14ac:dyDescent="0.2">
      <c r="A14" s="83"/>
      <c r="B14" s="84" t="s">
        <v>32</v>
      </c>
      <c r="C14" s="85">
        <f>Rozpocet!H16+Rozpocet!H30+Rozpocet!H33+Rozpocet!H49</f>
        <v>0</v>
      </c>
      <c r="D14" s="86" t="s">
        <v>60</v>
      </c>
      <c r="E14" s="87"/>
      <c r="F14" s="88"/>
      <c r="G14" s="89"/>
    </row>
    <row r="15" spans="1:57" ht="15.95" customHeight="1" x14ac:dyDescent="0.2">
      <c r="A15" s="83" t="s">
        <v>33</v>
      </c>
      <c r="B15" s="84" t="s">
        <v>34</v>
      </c>
      <c r="C15" s="85">
        <f>Rozpocet!H65+Rozpocet!H75</f>
        <v>0</v>
      </c>
      <c r="D15" s="66" t="s">
        <v>61</v>
      </c>
      <c r="E15" s="90"/>
      <c r="F15" s="69"/>
      <c r="G15" s="89"/>
    </row>
    <row r="16" spans="1:57" ht="15.95" customHeight="1" x14ac:dyDescent="0.2">
      <c r="A16" s="83" t="s">
        <v>35</v>
      </c>
      <c r="B16" s="84" t="s">
        <v>36</v>
      </c>
      <c r="C16" s="85">
        <v>0</v>
      </c>
      <c r="D16" s="66" t="s">
        <v>62</v>
      </c>
      <c r="E16" s="90"/>
      <c r="F16" s="69"/>
      <c r="G16" s="89"/>
    </row>
    <row r="17" spans="1:7" ht="15.95" customHeight="1" x14ac:dyDescent="0.2">
      <c r="A17" s="91" t="s">
        <v>37</v>
      </c>
      <c r="B17" s="84" t="s">
        <v>38</v>
      </c>
      <c r="C17" s="85">
        <v>0</v>
      </c>
      <c r="D17" s="66" t="s">
        <v>63</v>
      </c>
      <c r="E17" s="90"/>
      <c r="F17" s="69"/>
      <c r="G17" s="89"/>
    </row>
    <row r="18" spans="1:7" ht="15.95" customHeight="1" x14ac:dyDescent="0.2">
      <c r="A18" s="92" t="s">
        <v>39</v>
      </c>
      <c r="B18" s="84"/>
      <c r="C18" s="85">
        <f>SUM(C14:C17)</f>
        <v>0</v>
      </c>
      <c r="D18" s="93" t="s">
        <v>64</v>
      </c>
      <c r="E18" s="90"/>
      <c r="F18" s="69"/>
      <c r="G18" s="89"/>
    </row>
    <row r="19" spans="1:7" ht="15.95" customHeight="1" x14ac:dyDescent="0.2">
      <c r="A19" s="92"/>
      <c r="B19" s="84"/>
      <c r="C19" s="85"/>
      <c r="D19" s="66" t="s">
        <v>65</v>
      </c>
      <c r="E19" s="90"/>
      <c r="F19" s="69"/>
      <c r="G19" s="89"/>
    </row>
    <row r="20" spans="1:7" ht="15.95" customHeight="1" x14ac:dyDescent="0.2">
      <c r="A20" s="92"/>
      <c r="B20" s="84"/>
      <c r="C20" s="85"/>
      <c r="D20" s="66" t="s">
        <v>72</v>
      </c>
      <c r="E20" s="90"/>
      <c r="F20" s="69"/>
      <c r="G20" s="89"/>
    </row>
    <row r="21" spans="1:7" ht="15.95" customHeight="1" x14ac:dyDescent="0.2">
      <c r="A21" s="92" t="s">
        <v>40</v>
      </c>
      <c r="B21" s="84"/>
      <c r="C21" s="85">
        <v>0</v>
      </c>
      <c r="D21" s="66" t="s">
        <v>66</v>
      </c>
      <c r="E21" s="90"/>
      <c r="F21" s="69"/>
      <c r="G21" s="89"/>
    </row>
    <row r="22" spans="1:7" ht="15.95" customHeight="1" x14ac:dyDescent="0.2">
      <c r="A22" s="71" t="s">
        <v>41</v>
      </c>
      <c r="C22" s="85">
        <f>C18+C21</f>
        <v>0</v>
      </c>
      <c r="D22" s="66" t="s">
        <v>42</v>
      </c>
      <c r="E22" s="90"/>
      <c r="F22" s="69"/>
      <c r="G22" s="89">
        <f>G23-SUM(G14:G21)</f>
        <v>0</v>
      </c>
    </row>
    <row r="23" spans="1:7" ht="15.95" customHeight="1" thickBot="1" x14ac:dyDescent="0.25">
      <c r="A23" s="66" t="s">
        <v>43</v>
      </c>
      <c r="B23" s="67"/>
      <c r="C23" s="94">
        <f>C22+G23+F23</f>
        <v>0</v>
      </c>
      <c r="D23" s="95" t="s">
        <v>44</v>
      </c>
      <c r="E23" s="96"/>
      <c r="F23" s="97">
        <v>0</v>
      </c>
      <c r="G23" s="89">
        <v>0</v>
      </c>
    </row>
    <row r="24" spans="1:7" x14ac:dyDescent="0.2">
      <c r="A24" s="46" t="s">
        <v>45</v>
      </c>
      <c r="B24" s="48"/>
      <c r="C24" s="12" t="s">
        <v>46</v>
      </c>
      <c r="D24" s="48"/>
      <c r="E24" s="12" t="s">
        <v>47</v>
      </c>
      <c r="F24" s="49"/>
      <c r="G24" s="50"/>
    </row>
    <row r="25" spans="1:7" x14ac:dyDescent="0.2">
      <c r="A25" s="98"/>
      <c r="B25" s="43" t="s">
        <v>91</v>
      </c>
      <c r="C25" s="63" t="s">
        <v>48</v>
      </c>
      <c r="D25" s="59"/>
      <c r="E25" s="63" t="s">
        <v>48</v>
      </c>
      <c r="F25" s="64"/>
      <c r="G25" s="61"/>
    </row>
    <row r="26" spans="1:7" x14ac:dyDescent="0.2">
      <c r="A26" s="71" t="s">
        <v>49</v>
      </c>
      <c r="B26" s="99"/>
      <c r="C26" s="16" t="s">
        <v>49</v>
      </c>
      <c r="E26" s="16" t="s">
        <v>49</v>
      </c>
      <c r="F26" s="55"/>
      <c r="G26" s="56"/>
    </row>
    <row r="27" spans="1:7" x14ac:dyDescent="0.2">
      <c r="A27" s="100"/>
      <c r="B27" s="153" t="s">
        <v>131</v>
      </c>
      <c r="C27" s="16" t="s">
        <v>50</v>
      </c>
      <c r="E27" s="16" t="s">
        <v>51</v>
      </c>
      <c r="F27" s="55"/>
      <c r="G27" s="56"/>
    </row>
    <row r="28" spans="1:7" x14ac:dyDescent="0.2">
      <c r="A28" s="71"/>
      <c r="C28" s="16"/>
      <c r="E28" s="16"/>
      <c r="F28" s="55"/>
      <c r="G28" s="56"/>
    </row>
    <row r="29" spans="1:7" ht="97.5" customHeight="1" x14ac:dyDescent="0.2">
      <c r="A29" s="71"/>
      <c r="C29" s="16"/>
      <c r="E29" s="16"/>
      <c r="F29" s="55"/>
      <c r="G29" s="56"/>
    </row>
    <row r="30" spans="1:7" x14ac:dyDescent="0.2">
      <c r="A30" s="57" t="s">
        <v>52</v>
      </c>
      <c r="B30" s="59"/>
      <c r="C30" s="101">
        <v>15</v>
      </c>
      <c r="D30" s="59" t="s">
        <v>53</v>
      </c>
      <c r="E30" s="63"/>
      <c r="F30" s="102">
        <v>0</v>
      </c>
      <c r="G30" s="61"/>
    </row>
    <row r="31" spans="1:7" x14ac:dyDescent="0.2">
      <c r="A31" s="57" t="s">
        <v>54</v>
      </c>
      <c r="B31" s="59"/>
      <c r="C31" s="101">
        <v>15</v>
      </c>
      <c r="D31" s="59" t="s">
        <v>53</v>
      </c>
      <c r="E31" s="63"/>
      <c r="F31" s="103">
        <f>Zaklad5*0.05</f>
        <v>0</v>
      </c>
      <c r="G31" s="70"/>
    </row>
    <row r="32" spans="1:7" x14ac:dyDescent="0.2">
      <c r="A32" s="57" t="s">
        <v>52</v>
      </c>
      <c r="B32" s="59"/>
      <c r="C32" s="101">
        <v>21</v>
      </c>
      <c r="D32" s="59" t="s">
        <v>53</v>
      </c>
      <c r="E32" s="63"/>
      <c r="F32" s="102">
        <f>C23</f>
        <v>0</v>
      </c>
      <c r="G32" s="61"/>
    </row>
    <row r="33" spans="1:8" x14ac:dyDescent="0.2">
      <c r="A33" s="57" t="s">
        <v>54</v>
      </c>
      <c r="B33" s="59"/>
      <c r="C33" s="101">
        <v>21</v>
      </c>
      <c r="D33" s="59" t="s">
        <v>53</v>
      </c>
      <c r="E33" s="63"/>
      <c r="F33" s="103">
        <f>ROUND(PRODUCT(F32,C33/100),1)</f>
        <v>0</v>
      </c>
      <c r="G33" s="70"/>
    </row>
    <row r="34" spans="1:8" s="109" customFormat="1" ht="19.5" customHeight="1" thickBot="1" x14ac:dyDescent="0.25">
      <c r="A34" s="104" t="s">
        <v>55</v>
      </c>
      <c r="B34" s="105"/>
      <c r="C34" s="105"/>
      <c r="D34" s="105"/>
      <c r="E34" s="106"/>
      <c r="F34" s="107">
        <f>CEILING(SUM(F30:F33),1)</f>
        <v>0</v>
      </c>
      <c r="G34" s="108"/>
    </row>
    <row r="36" spans="1:8" x14ac:dyDescent="0.2">
      <c r="A36" s="8" t="s">
        <v>56</v>
      </c>
      <c r="H36" s="8" t="s">
        <v>57</v>
      </c>
    </row>
    <row r="37" spans="1:8" ht="14.25" customHeight="1" x14ac:dyDescent="0.2">
      <c r="B37" s="171"/>
      <c r="C37" s="171"/>
      <c r="D37" s="171"/>
      <c r="E37" s="171"/>
      <c r="F37" s="171"/>
      <c r="G37" s="171"/>
      <c r="H37" s="8" t="s">
        <v>57</v>
      </c>
    </row>
    <row r="38" spans="1:8" ht="12.75" customHeight="1" x14ac:dyDescent="0.2">
      <c r="B38" s="171"/>
      <c r="C38" s="171"/>
      <c r="D38" s="171"/>
      <c r="E38" s="171"/>
      <c r="F38" s="171"/>
      <c r="G38" s="171"/>
      <c r="H38" s="8" t="s">
        <v>57</v>
      </c>
    </row>
    <row r="39" spans="1:8" x14ac:dyDescent="0.2">
      <c r="B39" s="171"/>
      <c r="C39" s="171"/>
      <c r="D39" s="171"/>
      <c r="E39" s="171"/>
      <c r="F39" s="171"/>
      <c r="G39" s="171"/>
      <c r="H39" s="8" t="s">
        <v>57</v>
      </c>
    </row>
    <row r="40" spans="1:8" x14ac:dyDescent="0.2">
      <c r="B40" s="171"/>
      <c r="C40" s="171"/>
      <c r="D40" s="171"/>
      <c r="E40" s="171"/>
      <c r="F40" s="171"/>
      <c r="G40" s="171"/>
      <c r="H40" s="8" t="s">
        <v>57</v>
      </c>
    </row>
    <row r="41" spans="1:8" x14ac:dyDescent="0.2">
      <c r="B41" s="171"/>
      <c r="C41" s="171"/>
      <c r="D41" s="171"/>
      <c r="E41" s="171"/>
      <c r="F41" s="171"/>
      <c r="G41" s="171"/>
      <c r="H41" s="8" t="s">
        <v>57</v>
      </c>
    </row>
    <row r="42" spans="1:8" x14ac:dyDescent="0.2">
      <c r="B42" s="171"/>
      <c r="C42" s="171"/>
      <c r="D42" s="171"/>
      <c r="E42" s="171"/>
      <c r="F42" s="171"/>
      <c r="G42" s="171"/>
      <c r="H42" s="8" t="s">
        <v>57</v>
      </c>
    </row>
    <row r="43" spans="1:8" x14ac:dyDescent="0.2">
      <c r="B43" s="171"/>
      <c r="C43" s="171"/>
      <c r="D43" s="171"/>
      <c r="E43" s="171"/>
      <c r="F43" s="171"/>
      <c r="G43" s="171"/>
      <c r="H43" s="8" t="s">
        <v>57</v>
      </c>
    </row>
    <row r="44" spans="1:8" x14ac:dyDescent="0.2">
      <c r="B44" s="171"/>
      <c r="C44" s="171"/>
      <c r="D44" s="171"/>
      <c r="E44" s="171"/>
      <c r="F44" s="171"/>
      <c r="G44" s="171"/>
      <c r="H44" s="8" t="s">
        <v>57</v>
      </c>
    </row>
    <row r="45" spans="1:8" x14ac:dyDescent="0.2">
      <c r="B45" s="171"/>
      <c r="C45" s="171"/>
      <c r="D45" s="171"/>
      <c r="E45" s="171"/>
      <c r="F45" s="171"/>
      <c r="G45" s="171"/>
      <c r="H45" s="8" t="s">
        <v>57</v>
      </c>
    </row>
    <row r="46" spans="1:8" x14ac:dyDescent="0.2">
      <c r="B46" s="170"/>
      <c r="C46" s="170"/>
      <c r="D46" s="170"/>
      <c r="E46" s="170"/>
      <c r="F46" s="170"/>
      <c r="G46" s="170"/>
    </row>
    <row r="47" spans="1:8" x14ac:dyDescent="0.2">
      <c r="B47" s="170"/>
      <c r="C47" s="170"/>
      <c r="D47" s="170"/>
      <c r="E47" s="170"/>
      <c r="F47" s="170"/>
      <c r="G47" s="170"/>
    </row>
    <row r="48" spans="1:8" x14ac:dyDescent="0.2">
      <c r="B48" s="170"/>
      <c r="C48" s="170"/>
      <c r="D48" s="170"/>
      <c r="E48" s="170"/>
      <c r="F48" s="170"/>
      <c r="G48" s="170"/>
    </row>
    <row r="49" spans="2:7" x14ac:dyDescent="0.2">
      <c r="B49" s="170"/>
      <c r="C49" s="170"/>
      <c r="D49" s="170"/>
      <c r="E49" s="170"/>
      <c r="F49" s="170"/>
      <c r="G49" s="170"/>
    </row>
    <row r="50" spans="2:7" x14ac:dyDescent="0.2">
      <c r="B50" s="170"/>
      <c r="C50" s="170"/>
      <c r="D50" s="170"/>
      <c r="E50" s="170"/>
      <c r="F50" s="170"/>
      <c r="G50" s="170"/>
    </row>
    <row r="51" spans="2:7" x14ac:dyDescent="0.2">
      <c r="B51" s="170"/>
      <c r="C51" s="170"/>
      <c r="D51" s="170"/>
      <c r="E51" s="170"/>
      <c r="F51" s="170"/>
      <c r="G51" s="170"/>
    </row>
    <row r="52" spans="2:7" x14ac:dyDescent="0.2">
      <c r="B52" s="170"/>
      <c r="C52" s="170"/>
      <c r="D52" s="170"/>
      <c r="E52" s="170"/>
      <c r="F52" s="170"/>
      <c r="G52" s="170"/>
    </row>
    <row r="53" spans="2:7" x14ac:dyDescent="0.2">
      <c r="B53" s="170"/>
      <c r="C53" s="170"/>
      <c r="D53" s="170"/>
      <c r="E53" s="170"/>
      <c r="F53" s="170"/>
      <c r="G53" s="170"/>
    </row>
    <row r="54" spans="2:7" x14ac:dyDescent="0.2">
      <c r="B54" s="170"/>
      <c r="C54" s="170"/>
      <c r="D54" s="170"/>
      <c r="E54" s="170"/>
      <c r="F54" s="170"/>
      <c r="G54" s="170"/>
    </row>
    <row r="55" spans="2:7" x14ac:dyDescent="0.2">
      <c r="B55" s="170"/>
      <c r="C55" s="170"/>
      <c r="D55" s="170"/>
      <c r="E55" s="170"/>
      <c r="F55" s="170"/>
      <c r="G55" s="170"/>
    </row>
  </sheetData>
  <mergeCells count="14">
    <mergeCell ref="B53:G53"/>
    <mergeCell ref="B54:G54"/>
    <mergeCell ref="B55:G55"/>
    <mergeCell ref="B49:G49"/>
    <mergeCell ref="B50:G50"/>
    <mergeCell ref="B51:G51"/>
    <mergeCell ref="B52:G52"/>
    <mergeCell ref="C4:E4"/>
    <mergeCell ref="B48:G48"/>
    <mergeCell ref="B37:G45"/>
    <mergeCell ref="C7:D7"/>
    <mergeCell ref="C8:D8"/>
    <mergeCell ref="B46:G46"/>
    <mergeCell ref="B47:G47"/>
  </mergeCells>
  <phoneticPr fontId="0" type="noConversion"/>
  <pageMargins left="0.92" right="0.37" top="0.98425196850393704" bottom="0.98425196850393704" header="0.51181102362204722" footer="0.51181102362204722"/>
  <pageSetup paperSize="9" scale="99" orientation="portrait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5"/>
  <sheetViews>
    <sheetView tabSelected="1" view="pageBreakPreview" zoomScaleNormal="100" zoomScaleSheetLayoutView="100" workbookViewId="0">
      <selection activeCell="R33" sqref="R33"/>
    </sheetView>
  </sheetViews>
  <sheetFormatPr defaultRowHeight="12.75" x14ac:dyDescent="0.2"/>
  <cols>
    <col min="1" max="1" width="4" style="9" bestFit="1" customWidth="1"/>
    <col min="2" max="2" width="16.28515625" style="122" customWidth="1"/>
    <col min="3" max="3" width="79.140625" style="8" customWidth="1"/>
    <col min="4" max="4" width="15.140625" style="113" customWidth="1"/>
    <col min="5" max="5" width="6.7109375" style="9" customWidth="1"/>
    <col min="6" max="6" width="8.7109375" style="9" bestFit="1" customWidth="1"/>
    <col min="7" max="7" width="8.7109375" style="8" bestFit="1" customWidth="1"/>
    <col min="8" max="8" width="20" style="8" customWidth="1"/>
    <col min="9" max="16384" width="9.140625" style="8"/>
  </cols>
  <sheetData>
    <row r="1" spans="1:8" s="6" customFormat="1" ht="28.5" customHeight="1" x14ac:dyDescent="0.2">
      <c r="A1" s="183" t="s">
        <v>90</v>
      </c>
      <c r="B1" s="183"/>
      <c r="C1" s="183"/>
      <c r="D1" s="183"/>
      <c r="E1" s="183"/>
      <c r="F1" s="183"/>
      <c r="G1" s="183"/>
      <c r="H1" s="183"/>
    </row>
    <row r="2" spans="1:8" s="6" customFormat="1" ht="13.5" thickBot="1" x14ac:dyDescent="0.25">
      <c r="A2" s="37"/>
      <c r="B2" s="121"/>
      <c r="C2" s="7"/>
      <c r="D2" s="112"/>
      <c r="E2" s="7"/>
      <c r="F2" s="110"/>
      <c r="G2" s="7"/>
      <c r="H2" s="7"/>
    </row>
    <row r="3" spans="1:8" s="6" customFormat="1" ht="23.25" customHeight="1" thickTop="1" x14ac:dyDescent="0.2">
      <c r="A3" s="179" t="s">
        <v>14</v>
      </c>
      <c r="B3" s="180"/>
      <c r="C3" s="147" t="s">
        <v>125</v>
      </c>
      <c r="D3" s="148"/>
      <c r="E3" s="184"/>
      <c r="F3" s="185"/>
      <c r="G3" s="185"/>
      <c r="H3" s="186"/>
    </row>
    <row r="4" spans="1:8" s="6" customFormat="1" ht="23.25" customHeight="1" x14ac:dyDescent="0.2">
      <c r="A4" s="181" t="s">
        <v>87</v>
      </c>
      <c r="B4" s="182" t="s">
        <v>88</v>
      </c>
      <c r="C4" s="149" t="s">
        <v>126</v>
      </c>
      <c r="D4" s="150"/>
      <c r="E4" s="187"/>
      <c r="F4" s="188"/>
      <c r="G4" s="188"/>
      <c r="H4" s="189"/>
    </row>
    <row r="5" spans="1:8" s="6" customFormat="1" ht="23.25" customHeight="1" thickBot="1" x14ac:dyDescent="0.25">
      <c r="A5" s="174" t="s">
        <v>89</v>
      </c>
      <c r="B5" s="175"/>
      <c r="C5" s="151" t="s">
        <v>127</v>
      </c>
      <c r="D5" s="152"/>
      <c r="E5" s="176"/>
      <c r="F5" s="177"/>
      <c r="G5" s="177"/>
      <c r="H5" s="178"/>
    </row>
    <row r="6" spans="1:8" ht="19.5" customHeight="1" thickTop="1" thickBot="1" x14ac:dyDescent="0.25"/>
    <row r="7" spans="1:8" s="6" customFormat="1" ht="21" customHeight="1" thickBot="1" x14ac:dyDescent="0.25">
      <c r="A7" s="38" t="s">
        <v>3</v>
      </c>
      <c r="B7" s="114" t="s">
        <v>4</v>
      </c>
      <c r="C7" s="10" t="s">
        <v>104</v>
      </c>
      <c r="D7" s="114" t="s">
        <v>73</v>
      </c>
      <c r="E7" s="10" t="s">
        <v>5</v>
      </c>
      <c r="F7" s="10" t="s">
        <v>13</v>
      </c>
      <c r="G7" s="10" t="s">
        <v>6</v>
      </c>
      <c r="H7" s="11" t="s">
        <v>7</v>
      </c>
    </row>
    <row r="8" spans="1:8" ht="21" customHeight="1" x14ac:dyDescent="0.2">
      <c r="A8" s="39" t="s">
        <v>11</v>
      </c>
      <c r="B8" s="123"/>
      <c r="C8" s="13" t="s">
        <v>68</v>
      </c>
      <c r="D8" s="115"/>
      <c r="E8" s="14"/>
      <c r="F8" s="128"/>
      <c r="G8" s="12"/>
      <c r="H8" s="15"/>
    </row>
    <row r="9" spans="1:8" ht="21" customHeight="1" x14ac:dyDescent="0.2">
      <c r="A9" s="129"/>
      <c r="B9" s="134"/>
      <c r="C9" s="135" t="s">
        <v>128</v>
      </c>
      <c r="D9" s="136"/>
      <c r="E9" s="137"/>
      <c r="F9" s="138"/>
      <c r="G9" s="190"/>
      <c r="H9" s="139"/>
    </row>
    <row r="10" spans="1:8" ht="36" customHeight="1" x14ac:dyDescent="0.2">
      <c r="A10" s="129">
        <v>1</v>
      </c>
      <c r="B10" s="156"/>
      <c r="C10" s="155" t="s">
        <v>117</v>
      </c>
      <c r="D10" s="164"/>
      <c r="E10" s="157" t="s">
        <v>0</v>
      </c>
      <c r="F10" s="162">
        <v>1</v>
      </c>
      <c r="G10" s="191">
        <v>0</v>
      </c>
      <c r="H10" s="167">
        <f t="shared" ref="H10:H11" si="0">G10*F10</f>
        <v>0</v>
      </c>
    </row>
    <row r="11" spans="1:8" ht="21" customHeight="1" x14ac:dyDescent="0.2">
      <c r="A11" s="129">
        <f t="shared" ref="A11:A15" si="1">A10+1</f>
        <v>2</v>
      </c>
      <c r="B11" s="131"/>
      <c r="C11" s="155" t="s">
        <v>118</v>
      </c>
      <c r="D11" s="164"/>
      <c r="E11" s="157" t="s">
        <v>0</v>
      </c>
      <c r="F11" s="162">
        <v>1</v>
      </c>
      <c r="G11" s="191">
        <v>0</v>
      </c>
      <c r="H11" s="167">
        <f t="shared" si="0"/>
        <v>0</v>
      </c>
    </row>
    <row r="12" spans="1:8" ht="21" customHeight="1" x14ac:dyDescent="0.2">
      <c r="A12" s="129">
        <f t="shared" si="1"/>
        <v>3</v>
      </c>
      <c r="B12" s="131"/>
      <c r="C12" s="155" t="s">
        <v>112</v>
      </c>
      <c r="D12" s="164"/>
      <c r="E12" s="157" t="s">
        <v>0</v>
      </c>
      <c r="F12" s="162">
        <v>1</v>
      </c>
      <c r="G12" s="191">
        <v>0</v>
      </c>
      <c r="H12" s="167">
        <f t="shared" ref="H12" si="2">G12*F12</f>
        <v>0</v>
      </c>
    </row>
    <row r="13" spans="1:8" ht="21" customHeight="1" x14ac:dyDescent="0.2">
      <c r="A13" s="129">
        <f t="shared" si="1"/>
        <v>4</v>
      </c>
      <c r="B13" s="156"/>
      <c r="C13" s="154" t="s">
        <v>105</v>
      </c>
      <c r="D13" s="164"/>
      <c r="E13" s="157" t="s">
        <v>0</v>
      </c>
      <c r="F13" s="157">
        <v>1</v>
      </c>
      <c r="G13" s="191">
        <v>0</v>
      </c>
      <c r="H13" s="167">
        <f t="shared" ref="H13:H14" si="3">G13*F13</f>
        <v>0</v>
      </c>
    </row>
    <row r="14" spans="1:8" ht="21" customHeight="1" x14ac:dyDescent="0.2">
      <c r="A14" s="129">
        <f t="shared" si="1"/>
        <v>5</v>
      </c>
      <c r="B14" s="156"/>
      <c r="C14" s="154" t="s">
        <v>106</v>
      </c>
      <c r="D14" s="164"/>
      <c r="E14" s="157" t="s">
        <v>92</v>
      </c>
      <c r="F14" s="162">
        <v>58</v>
      </c>
      <c r="G14" s="191">
        <v>0</v>
      </c>
      <c r="H14" s="167">
        <f t="shared" si="3"/>
        <v>0</v>
      </c>
    </row>
    <row r="15" spans="1:8" ht="21" customHeight="1" x14ac:dyDescent="0.2">
      <c r="A15" s="129">
        <f t="shared" si="1"/>
        <v>6</v>
      </c>
      <c r="B15" s="156"/>
      <c r="C15" s="154" t="s">
        <v>107</v>
      </c>
      <c r="D15" s="164"/>
      <c r="E15" s="157" t="s">
        <v>92</v>
      </c>
      <c r="F15" s="162">
        <v>58</v>
      </c>
      <c r="G15" s="191">
        <v>0</v>
      </c>
      <c r="H15" s="167">
        <f>G15*F15</f>
        <v>0</v>
      </c>
    </row>
    <row r="16" spans="1:8" ht="21" customHeight="1" thickBot="1" x14ac:dyDescent="0.25">
      <c r="A16" s="130"/>
      <c r="B16" s="132" t="s">
        <v>1</v>
      </c>
      <c r="C16" s="133" t="str">
        <f>C8</f>
        <v>Řídící systém</v>
      </c>
      <c r="D16" s="116"/>
      <c r="E16" s="18"/>
      <c r="F16" s="19"/>
      <c r="G16" s="192"/>
      <c r="H16" s="21">
        <f>SUM(H10:H15)</f>
        <v>0</v>
      </c>
    </row>
    <row r="17" spans="1:8" ht="21" customHeight="1" x14ac:dyDescent="0.2">
      <c r="A17" s="39" t="s">
        <v>11</v>
      </c>
      <c r="B17" s="141"/>
      <c r="C17" s="142" t="s">
        <v>67</v>
      </c>
      <c r="D17" s="143"/>
      <c r="E17" s="14"/>
      <c r="F17" s="128"/>
      <c r="G17" s="193"/>
      <c r="H17" s="144"/>
    </row>
    <row r="18" spans="1:8" ht="21" customHeight="1" x14ac:dyDescent="0.2">
      <c r="A18" s="129">
        <v>7</v>
      </c>
      <c r="B18" s="157"/>
      <c r="C18" s="161" t="s">
        <v>110</v>
      </c>
      <c r="D18" s="157"/>
      <c r="E18" s="157" t="s">
        <v>0</v>
      </c>
      <c r="F18" s="162">
        <v>2</v>
      </c>
      <c r="G18" s="191">
        <v>0</v>
      </c>
      <c r="H18" s="166">
        <f>G18*F18</f>
        <v>0</v>
      </c>
    </row>
    <row r="19" spans="1:8" ht="21" customHeight="1" x14ac:dyDescent="0.2">
      <c r="A19" s="129">
        <f t="shared" ref="A19:A29" si="4">A18+1</f>
        <v>8</v>
      </c>
      <c r="B19" s="157"/>
      <c r="C19" s="161" t="s">
        <v>111</v>
      </c>
      <c r="D19" s="157"/>
      <c r="E19" s="157" t="s">
        <v>0</v>
      </c>
      <c r="F19" s="162">
        <v>9</v>
      </c>
      <c r="G19" s="191">
        <v>0</v>
      </c>
      <c r="H19" s="166">
        <f t="shared" ref="H19:H23" si="5">G19*F19</f>
        <v>0</v>
      </c>
    </row>
    <row r="20" spans="1:8" ht="21" customHeight="1" x14ac:dyDescent="0.2">
      <c r="A20" s="129">
        <f t="shared" si="4"/>
        <v>9</v>
      </c>
      <c r="B20" s="157"/>
      <c r="C20" s="161" t="s">
        <v>74</v>
      </c>
      <c r="D20" s="157"/>
      <c r="E20" s="157" t="s">
        <v>0</v>
      </c>
      <c r="F20" s="162">
        <v>1</v>
      </c>
      <c r="G20" s="191">
        <v>0</v>
      </c>
      <c r="H20" s="166">
        <f t="shared" si="5"/>
        <v>0</v>
      </c>
    </row>
    <row r="21" spans="1:8" ht="21" customHeight="1" x14ac:dyDescent="0.2">
      <c r="A21" s="129">
        <f t="shared" si="4"/>
        <v>10</v>
      </c>
      <c r="B21" s="157"/>
      <c r="C21" s="161" t="s">
        <v>113</v>
      </c>
      <c r="D21" s="157"/>
      <c r="E21" s="157" t="s">
        <v>0</v>
      </c>
      <c r="F21" s="157">
        <v>1</v>
      </c>
      <c r="G21" s="191">
        <v>0</v>
      </c>
      <c r="H21" s="166">
        <f t="shared" si="5"/>
        <v>0</v>
      </c>
    </row>
    <row r="22" spans="1:8" ht="21" customHeight="1" x14ac:dyDescent="0.2">
      <c r="A22" s="129">
        <f t="shared" si="4"/>
        <v>11</v>
      </c>
      <c r="B22" s="157"/>
      <c r="C22" s="161" t="s">
        <v>119</v>
      </c>
      <c r="D22" s="157"/>
      <c r="E22" s="157" t="s">
        <v>0</v>
      </c>
      <c r="F22" s="157">
        <v>1</v>
      </c>
      <c r="G22" s="191">
        <v>0</v>
      </c>
      <c r="H22" s="166">
        <f t="shared" ref="H22" si="6">G22*F22</f>
        <v>0</v>
      </c>
    </row>
    <row r="23" spans="1:8" ht="21" customHeight="1" x14ac:dyDescent="0.2">
      <c r="A23" s="129">
        <f t="shared" si="4"/>
        <v>12</v>
      </c>
      <c r="B23" s="157"/>
      <c r="C23" s="161" t="s">
        <v>81</v>
      </c>
      <c r="D23" s="157"/>
      <c r="E23" s="157" t="s">
        <v>0</v>
      </c>
      <c r="F23" s="162">
        <v>1</v>
      </c>
      <c r="G23" s="191">
        <v>0</v>
      </c>
      <c r="H23" s="166">
        <f t="shared" si="5"/>
        <v>0</v>
      </c>
    </row>
    <row r="24" spans="1:8" ht="21" customHeight="1" x14ac:dyDescent="0.2">
      <c r="A24" s="129">
        <f t="shared" si="4"/>
        <v>13</v>
      </c>
      <c r="B24" s="157"/>
      <c r="C24" s="161" t="s">
        <v>114</v>
      </c>
      <c r="D24" s="157"/>
      <c r="E24" s="157" t="s">
        <v>0</v>
      </c>
      <c r="F24" s="162">
        <v>1</v>
      </c>
      <c r="G24" s="191">
        <v>0</v>
      </c>
      <c r="H24" s="166">
        <f>G24*F24</f>
        <v>0</v>
      </c>
    </row>
    <row r="25" spans="1:8" ht="21" customHeight="1" x14ac:dyDescent="0.2">
      <c r="A25" s="129">
        <f t="shared" si="4"/>
        <v>14</v>
      </c>
      <c r="B25" s="157"/>
      <c r="C25" s="161" t="s">
        <v>121</v>
      </c>
      <c r="D25" s="157"/>
      <c r="E25" s="157" t="s">
        <v>0</v>
      </c>
      <c r="F25" s="162">
        <v>1</v>
      </c>
      <c r="G25" s="191">
        <v>0</v>
      </c>
      <c r="H25" s="166">
        <f t="shared" ref="H25" si="7">G25*F25</f>
        <v>0</v>
      </c>
    </row>
    <row r="26" spans="1:8" ht="21" customHeight="1" x14ac:dyDescent="0.2">
      <c r="A26" s="129">
        <f t="shared" si="4"/>
        <v>15</v>
      </c>
      <c r="B26" s="157"/>
      <c r="C26" s="161" t="s">
        <v>130</v>
      </c>
      <c r="D26" s="157"/>
      <c r="E26" s="157" t="s">
        <v>0</v>
      </c>
      <c r="F26" s="162">
        <v>1</v>
      </c>
      <c r="G26" s="191">
        <v>0</v>
      </c>
      <c r="H26" s="166">
        <f t="shared" ref="H26" si="8">G26*F26</f>
        <v>0</v>
      </c>
    </row>
    <row r="27" spans="1:8" ht="21" customHeight="1" x14ac:dyDescent="0.2">
      <c r="A27" s="129">
        <f t="shared" si="4"/>
        <v>16</v>
      </c>
      <c r="B27" s="157"/>
      <c r="C27" s="161" t="s">
        <v>122</v>
      </c>
      <c r="D27" s="157"/>
      <c r="E27" s="157" t="s">
        <v>0</v>
      </c>
      <c r="F27" s="162">
        <v>1</v>
      </c>
      <c r="G27" s="191">
        <v>0</v>
      </c>
      <c r="H27" s="166">
        <f t="shared" ref="H27" si="9">G27*F27</f>
        <v>0</v>
      </c>
    </row>
    <row r="28" spans="1:8" ht="21" customHeight="1" x14ac:dyDescent="0.2">
      <c r="A28" s="129">
        <f t="shared" si="4"/>
        <v>17</v>
      </c>
      <c r="B28" s="157"/>
      <c r="C28" s="161" t="s">
        <v>123</v>
      </c>
      <c r="D28" s="157"/>
      <c r="E28" s="157" t="s">
        <v>0</v>
      </c>
      <c r="F28" s="162">
        <v>3</v>
      </c>
      <c r="G28" s="191">
        <v>0</v>
      </c>
      <c r="H28" s="166">
        <f t="shared" ref="H28" si="10">G28*F28</f>
        <v>0</v>
      </c>
    </row>
    <row r="29" spans="1:8" ht="21" customHeight="1" x14ac:dyDescent="0.2">
      <c r="A29" s="129">
        <f t="shared" si="4"/>
        <v>18</v>
      </c>
      <c r="B29" s="157"/>
      <c r="C29" s="161" t="s">
        <v>124</v>
      </c>
      <c r="D29" s="157"/>
      <c r="E29" s="157" t="s">
        <v>0</v>
      </c>
      <c r="F29" s="162">
        <v>1</v>
      </c>
      <c r="G29" s="191">
        <v>0</v>
      </c>
      <c r="H29" s="166">
        <f t="shared" ref="H29" si="11">G29*F29</f>
        <v>0</v>
      </c>
    </row>
    <row r="30" spans="1:8" ht="21" customHeight="1" thickBot="1" x14ac:dyDescent="0.25">
      <c r="A30" s="17"/>
      <c r="B30" s="132" t="s">
        <v>1</v>
      </c>
      <c r="C30" s="133" t="str">
        <f>C17</f>
        <v>Polní instrumentace</v>
      </c>
      <c r="D30" s="116"/>
      <c r="E30" s="18"/>
      <c r="F30" s="19"/>
      <c r="G30" s="192"/>
      <c r="H30" s="21">
        <f>SUM(H18:H29)</f>
        <v>0</v>
      </c>
    </row>
    <row r="31" spans="1:8" ht="21" customHeight="1" x14ac:dyDescent="0.2">
      <c r="A31" s="39" t="s">
        <v>11</v>
      </c>
      <c r="B31" s="141"/>
      <c r="C31" s="142" t="s">
        <v>69</v>
      </c>
      <c r="D31" s="143"/>
      <c r="E31" s="14"/>
      <c r="F31" s="128"/>
      <c r="G31" s="193"/>
      <c r="H31" s="144"/>
    </row>
    <row r="32" spans="1:8" ht="21" customHeight="1" x14ac:dyDescent="0.2">
      <c r="A32" s="129">
        <v>19</v>
      </c>
      <c r="B32" s="157" t="s">
        <v>129</v>
      </c>
      <c r="C32" s="161" t="s">
        <v>120</v>
      </c>
      <c r="D32" s="157"/>
      <c r="E32" s="157" t="s">
        <v>0</v>
      </c>
      <c r="F32" s="162">
        <v>1</v>
      </c>
      <c r="G32" s="191">
        <v>0</v>
      </c>
      <c r="H32" s="166">
        <f t="shared" ref="H32" si="12">G32*F32</f>
        <v>0</v>
      </c>
    </row>
    <row r="33" spans="1:8" ht="21" customHeight="1" thickBot="1" x14ac:dyDescent="0.25">
      <c r="A33" s="22"/>
      <c r="B33" s="132" t="s">
        <v>1</v>
      </c>
      <c r="C33" s="133" t="str">
        <f>C31</f>
        <v>Rozváděče</v>
      </c>
      <c r="D33" s="116"/>
      <c r="E33" s="18"/>
      <c r="F33" s="19"/>
      <c r="G33" s="192"/>
      <c r="H33" s="21">
        <f>SUM(H32:H32)</f>
        <v>0</v>
      </c>
    </row>
    <row r="34" spans="1:8" ht="21" customHeight="1" x14ac:dyDescent="0.2">
      <c r="A34" s="39" t="s">
        <v>11</v>
      </c>
      <c r="B34" s="141"/>
      <c r="C34" s="142" t="s">
        <v>8</v>
      </c>
      <c r="D34" s="143"/>
      <c r="E34" s="14"/>
      <c r="F34" s="128"/>
      <c r="G34" s="193"/>
      <c r="H34" s="144"/>
    </row>
    <row r="35" spans="1:8" ht="21" customHeight="1" x14ac:dyDescent="0.2">
      <c r="A35" s="129">
        <v>20</v>
      </c>
      <c r="B35" s="157"/>
      <c r="C35" s="163" t="s">
        <v>93</v>
      </c>
      <c r="D35" s="163"/>
      <c r="E35" s="157" t="s">
        <v>75</v>
      </c>
      <c r="F35" s="162">
        <v>20</v>
      </c>
      <c r="G35" s="191">
        <v>0</v>
      </c>
      <c r="H35" s="166">
        <f t="shared" ref="H35:H48" si="13">G35*F35</f>
        <v>0</v>
      </c>
    </row>
    <row r="36" spans="1:8" ht="21" customHeight="1" x14ac:dyDescent="0.2">
      <c r="A36" s="129">
        <f>A35+1</f>
        <v>21</v>
      </c>
      <c r="B36" s="157"/>
      <c r="C36" s="163" t="s">
        <v>94</v>
      </c>
      <c r="D36" s="163"/>
      <c r="E36" s="157" t="s">
        <v>75</v>
      </c>
      <c r="F36" s="162">
        <v>5</v>
      </c>
      <c r="G36" s="191">
        <v>0</v>
      </c>
      <c r="H36" s="166">
        <f t="shared" si="13"/>
        <v>0</v>
      </c>
    </row>
    <row r="37" spans="1:8" ht="21" customHeight="1" x14ac:dyDescent="0.2">
      <c r="A37" s="129">
        <f t="shared" ref="A37:A48" si="14">A36+1</f>
        <v>22</v>
      </c>
      <c r="B37" s="157"/>
      <c r="C37" s="163" t="s">
        <v>99</v>
      </c>
      <c r="D37" s="163"/>
      <c r="E37" s="157" t="s">
        <v>75</v>
      </c>
      <c r="F37" s="162">
        <v>30</v>
      </c>
      <c r="G37" s="191">
        <v>0</v>
      </c>
      <c r="H37" s="166">
        <f t="shared" si="13"/>
        <v>0</v>
      </c>
    </row>
    <row r="38" spans="1:8" ht="21" customHeight="1" x14ac:dyDescent="0.2">
      <c r="A38" s="129">
        <f t="shared" si="14"/>
        <v>23</v>
      </c>
      <c r="B38" s="157"/>
      <c r="C38" s="163" t="s">
        <v>100</v>
      </c>
      <c r="D38" s="163"/>
      <c r="E38" s="157" t="s">
        <v>75</v>
      </c>
      <c r="F38" s="162">
        <v>2</v>
      </c>
      <c r="G38" s="191">
        <v>0</v>
      </c>
      <c r="H38" s="166">
        <f t="shared" si="13"/>
        <v>0</v>
      </c>
    </row>
    <row r="39" spans="1:8" ht="21" customHeight="1" x14ac:dyDescent="0.2">
      <c r="A39" s="129">
        <f t="shared" si="14"/>
        <v>24</v>
      </c>
      <c r="B39" s="157"/>
      <c r="C39" s="163" t="s">
        <v>101</v>
      </c>
      <c r="D39" s="163"/>
      <c r="E39" s="157" t="s">
        <v>75</v>
      </c>
      <c r="F39" s="162">
        <v>150</v>
      </c>
      <c r="G39" s="191">
        <v>0</v>
      </c>
      <c r="H39" s="166">
        <f t="shared" ref="H39" si="15">G39*F39</f>
        <v>0</v>
      </c>
    </row>
    <row r="40" spans="1:8" ht="21" customHeight="1" x14ac:dyDescent="0.2">
      <c r="A40" s="129">
        <f t="shared" si="14"/>
        <v>25</v>
      </c>
      <c r="B40" s="157"/>
      <c r="C40" s="163" t="s">
        <v>115</v>
      </c>
      <c r="D40" s="163"/>
      <c r="E40" s="157" t="s">
        <v>75</v>
      </c>
      <c r="F40" s="162">
        <v>20</v>
      </c>
      <c r="G40" s="191">
        <v>0</v>
      </c>
      <c r="H40" s="166">
        <f t="shared" ref="H40" si="16">G40*F40</f>
        <v>0</v>
      </c>
    </row>
    <row r="41" spans="1:8" ht="21" customHeight="1" x14ac:dyDescent="0.2">
      <c r="A41" s="129">
        <f t="shared" si="14"/>
        <v>26</v>
      </c>
      <c r="B41" s="157"/>
      <c r="C41" s="163" t="s">
        <v>102</v>
      </c>
      <c r="D41" s="163"/>
      <c r="E41" s="157" t="s">
        <v>75</v>
      </c>
      <c r="F41" s="162">
        <v>180</v>
      </c>
      <c r="G41" s="191">
        <v>0</v>
      </c>
      <c r="H41" s="166">
        <f t="shared" si="13"/>
        <v>0</v>
      </c>
    </row>
    <row r="42" spans="1:8" ht="21" customHeight="1" x14ac:dyDescent="0.2">
      <c r="A42" s="129">
        <f t="shared" si="14"/>
        <v>27</v>
      </c>
      <c r="B42" s="157"/>
      <c r="C42" s="163" t="s">
        <v>103</v>
      </c>
      <c r="D42" s="163"/>
      <c r="E42" s="157" t="s">
        <v>75</v>
      </c>
      <c r="F42" s="162">
        <v>130</v>
      </c>
      <c r="G42" s="191">
        <v>0</v>
      </c>
      <c r="H42" s="166">
        <f t="shared" si="13"/>
        <v>0</v>
      </c>
    </row>
    <row r="43" spans="1:8" ht="21" customHeight="1" x14ac:dyDescent="0.2">
      <c r="A43" s="129">
        <f t="shared" si="14"/>
        <v>28</v>
      </c>
      <c r="B43" s="157"/>
      <c r="C43" s="163" t="s">
        <v>76</v>
      </c>
      <c r="D43" s="163"/>
      <c r="E43" s="157" t="s">
        <v>75</v>
      </c>
      <c r="F43" s="162">
        <v>20</v>
      </c>
      <c r="G43" s="191">
        <v>0</v>
      </c>
      <c r="H43" s="166">
        <f t="shared" ref="H43" si="17">G43*F43</f>
        <v>0</v>
      </c>
    </row>
    <row r="44" spans="1:8" ht="21" customHeight="1" x14ac:dyDescent="0.2">
      <c r="A44" s="129">
        <f t="shared" si="14"/>
        <v>29</v>
      </c>
      <c r="B44" s="157"/>
      <c r="C44" s="163" t="s">
        <v>77</v>
      </c>
      <c r="D44" s="163"/>
      <c r="E44" s="157" t="s">
        <v>0</v>
      </c>
      <c r="F44" s="162">
        <v>1</v>
      </c>
      <c r="G44" s="191">
        <v>0</v>
      </c>
      <c r="H44" s="166">
        <f t="shared" si="13"/>
        <v>0</v>
      </c>
    </row>
    <row r="45" spans="1:8" ht="21" customHeight="1" x14ac:dyDescent="0.2">
      <c r="A45" s="129">
        <f t="shared" si="14"/>
        <v>30</v>
      </c>
      <c r="B45" s="157"/>
      <c r="C45" s="161" t="s">
        <v>116</v>
      </c>
      <c r="D45" s="157"/>
      <c r="E45" s="157" t="s">
        <v>0</v>
      </c>
      <c r="F45" s="162">
        <v>1</v>
      </c>
      <c r="G45" s="194">
        <v>0</v>
      </c>
      <c r="H45" s="165">
        <f t="shared" si="13"/>
        <v>0</v>
      </c>
    </row>
    <row r="46" spans="1:8" ht="21" customHeight="1" x14ac:dyDescent="0.2">
      <c r="A46" s="129">
        <f t="shared" si="14"/>
        <v>31</v>
      </c>
      <c r="B46" s="157"/>
      <c r="C46" s="161" t="s">
        <v>82</v>
      </c>
      <c r="D46" s="157"/>
      <c r="E46" s="157" t="s">
        <v>0</v>
      </c>
      <c r="F46" s="162">
        <v>1</v>
      </c>
      <c r="G46" s="191">
        <v>0</v>
      </c>
      <c r="H46" s="166">
        <f t="shared" si="13"/>
        <v>0</v>
      </c>
    </row>
    <row r="47" spans="1:8" ht="21" customHeight="1" x14ac:dyDescent="0.2">
      <c r="A47" s="129">
        <f t="shared" si="14"/>
        <v>32</v>
      </c>
      <c r="B47" s="157"/>
      <c r="C47" s="163" t="s">
        <v>109</v>
      </c>
      <c r="D47" s="163"/>
      <c r="E47" s="157" t="s">
        <v>0</v>
      </c>
      <c r="F47" s="162">
        <v>4</v>
      </c>
      <c r="G47" s="191">
        <v>0</v>
      </c>
      <c r="H47" s="166">
        <f t="shared" si="13"/>
        <v>0</v>
      </c>
    </row>
    <row r="48" spans="1:8" ht="21" customHeight="1" x14ac:dyDescent="0.2">
      <c r="A48" s="129">
        <f t="shared" si="14"/>
        <v>33</v>
      </c>
      <c r="B48" s="157"/>
      <c r="C48" s="163" t="s">
        <v>78</v>
      </c>
      <c r="D48" s="163"/>
      <c r="E48" s="157" t="s">
        <v>0</v>
      </c>
      <c r="F48" s="162">
        <v>1</v>
      </c>
      <c r="G48" s="191">
        <v>0</v>
      </c>
      <c r="H48" s="166">
        <f t="shared" si="13"/>
        <v>0</v>
      </c>
    </row>
    <row r="49" spans="1:8" ht="21" customHeight="1" thickBot="1" x14ac:dyDescent="0.25">
      <c r="A49" s="22"/>
      <c r="B49" s="132" t="s">
        <v>1</v>
      </c>
      <c r="C49" s="133" t="str">
        <f>C34</f>
        <v>Montážní materiál</v>
      </c>
      <c r="D49" s="116"/>
      <c r="E49" s="18"/>
      <c r="F49" s="19"/>
      <c r="G49" s="192"/>
      <c r="H49" s="21">
        <f>SUM(H35:H48)</f>
        <v>0</v>
      </c>
    </row>
    <row r="50" spans="1:8" ht="21" customHeight="1" x14ac:dyDescent="0.2">
      <c r="A50" s="39" t="s">
        <v>11</v>
      </c>
      <c r="B50" s="141"/>
      <c r="C50" s="142" t="s">
        <v>9</v>
      </c>
      <c r="D50" s="143"/>
      <c r="E50" s="14"/>
      <c r="F50" s="128"/>
      <c r="G50" s="193"/>
      <c r="H50" s="144"/>
    </row>
    <row r="51" spans="1:8" ht="21" customHeight="1" x14ac:dyDescent="0.2">
      <c r="A51" s="140">
        <v>34</v>
      </c>
      <c r="B51" s="156"/>
      <c r="C51" s="146" t="str">
        <f t="shared" ref="C51:C60" si="18">C35</f>
        <v>Trubka instalační PVC D25mm, pevná</v>
      </c>
      <c r="D51" s="156"/>
      <c r="E51" s="156" t="str">
        <f t="shared" ref="E51:F60" si="19">E35</f>
        <v>m</v>
      </c>
      <c r="F51" s="156">
        <f t="shared" si="19"/>
        <v>20</v>
      </c>
      <c r="G51" s="195">
        <v>0</v>
      </c>
      <c r="H51" s="145">
        <f t="shared" ref="H51:H64" si="20">G51*F51</f>
        <v>0</v>
      </c>
    </row>
    <row r="52" spans="1:8" ht="21" customHeight="1" x14ac:dyDescent="0.2">
      <c r="A52" s="129">
        <f t="shared" ref="A52:A64" si="21">A51+1</f>
        <v>35</v>
      </c>
      <c r="B52" s="156"/>
      <c r="C52" s="146" t="str">
        <f t="shared" si="18"/>
        <v>Trubka instalační PVC D25mm, ohebná</v>
      </c>
      <c r="D52" s="156"/>
      <c r="E52" s="156" t="str">
        <f t="shared" si="19"/>
        <v>m</v>
      </c>
      <c r="F52" s="156">
        <f t="shared" si="19"/>
        <v>5</v>
      </c>
      <c r="G52" s="195">
        <v>0</v>
      </c>
      <c r="H52" s="145">
        <f t="shared" si="20"/>
        <v>0</v>
      </c>
    </row>
    <row r="53" spans="1:8" ht="21" customHeight="1" x14ac:dyDescent="0.2">
      <c r="A53" s="129">
        <f t="shared" si="21"/>
        <v>36</v>
      </c>
      <c r="B53" s="156"/>
      <c r="C53" s="146" t="str">
        <f t="shared" si="18"/>
        <v>Žlab kabelový oceplochový 50/50 včetně příslušenství</v>
      </c>
      <c r="D53" s="156"/>
      <c r="E53" s="156" t="str">
        <f t="shared" si="19"/>
        <v>m</v>
      </c>
      <c r="F53" s="156">
        <f t="shared" si="19"/>
        <v>30</v>
      </c>
      <c r="G53" s="195">
        <v>0</v>
      </c>
      <c r="H53" s="145">
        <f t="shared" si="20"/>
        <v>0</v>
      </c>
    </row>
    <row r="54" spans="1:8" ht="21" customHeight="1" x14ac:dyDescent="0.2">
      <c r="A54" s="129">
        <f t="shared" si="21"/>
        <v>37</v>
      </c>
      <c r="B54" s="156"/>
      <c r="C54" s="146" t="str">
        <f t="shared" si="18"/>
        <v>Žlab kabelový oceloplechvý 125/50 včetně přepážky a příslušenství</v>
      </c>
      <c r="D54" s="156"/>
      <c r="E54" s="156" t="str">
        <f t="shared" si="19"/>
        <v>m</v>
      </c>
      <c r="F54" s="156">
        <f t="shared" si="19"/>
        <v>2</v>
      </c>
      <c r="G54" s="195">
        <v>0</v>
      </c>
      <c r="H54" s="145">
        <f t="shared" si="20"/>
        <v>0</v>
      </c>
    </row>
    <row r="55" spans="1:8" ht="21" customHeight="1" x14ac:dyDescent="0.2">
      <c r="A55" s="129">
        <f t="shared" si="21"/>
        <v>38</v>
      </c>
      <c r="B55" s="156"/>
      <c r="C55" s="146" t="str">
        <f t="shared" si="18"/>
        <v>Kabel silnoproudý, jádro CU, izolace PVC 3x1,5</v>
      </c>
      <c r="D55" s="156"/>
      <c r="E55" s="156" t="str">
        <f t="shared" si="19"/>
        <v>m</v>
      </c>
      <c r="F55" s="156">
        <f t="shared" si="19"/>
        <v>150</v>
      </c>
      <c r="G55" s="195">
        <v>0</v>
      </c>
      <c r="H55" s="145">
        <f t="shared" si="20"/>
        <v>0</v>
      </c>
    </row>
    <row r="56" spans="1:8" ht="21" customHeight="1" x14ac:dyDescent="0.2">
      <c r="A56" s="129">
        <f t="shared" si="21"/>
        <v>39</v>
      </c>
      <c r="B56" s="156"/>
      <c r="C56" s="146" t="str">
        <f t="shared" si="18"/>
        <v>Kabel silnoproudý, jádro CU, izolace PVC 5x1,5</v>
      </c>
      <c r="D56" s="156"/>
      <c r="E56" s="156" t="str">
        <f t="shared" si="19"/>
        <v>m</v>
      </c>
      <c r="F56" s="156">
        <f t="shared" si="19"/>
        <v>20</v>
      </c>
      <c r="G56" s="195">
        <v>0</v>
      </c>
      <c r="H56" s="145">
        <f t="shared" ref="H56" si="22">G56*F56</f>
        <v>0</v>
      </c>
    </row>
    <row r="57" spans="1:8" ht="21" customHeight="1" x14ac:dyDescent="0.2">
      <c r="A57" s="129">
        <f t="shared" si="21"/>
        <v>40</v>
      </c>
      <c r="B57" s="156"/>
      <c r="C57" s="146" t="str">
        <f t="shared" si="18"/>
        <v>Kabel ovládací stíněný, jádro CU, izolace PVC, 2x1</v>
      </c>
      <c r="D57" s="156"/>
      <c r="E57" s="156" t="str">
        <f t="shared" si="19"/>
        <v>m</v>
      </c>
      <c r="F57" s="156">
        <f t="shared" si="19"/>
        <v>180</v>
      </c>
      <c r="G57" s="195">
        <v>0</v>
      </c>
      <c r="H57" s="145">
        <f t="shared" si="20"/>
        <v>0</v>
      </c>
    </row>
    <row r="58" spans="1:8" ht="21" customHeight="1" x14ac:dyDescent="0.2">
      <c r="A58" s="129">
        <f t="shared" si="21"/>
        <v>41</v>
      </c>
      <c r="B58" s="156"/>
      <c r="C58" s="146" t="str">
        <f t="shared" si="18"/>
        <v>Kabel ovládací stíněný, jádro CU, izolace PVC, 4x1</v>
      </c>
      <c r="D58" s="156"/>
      <c r="E58" s="156" t="str">
        <f t="shared" si="19"/>
        <v>m</v>
      </c>
      <c r="F58" s="156">
        <f t="shared" si="19"/>
        <v>130</v>
      </c>
      <c r="G58" s="195">
        <v>0</v>
      </c>
      <c r="H58" s="145">
        <f t="shared" si="20"/>
        <v>0</v>
      </c>
    </row>
    <row r="59" spans="1:8" ht="21" customHeight="1" x14ac:dyDescent="0.2">
      <c r="A59" s="129">
        <f t="shared" si="21"/>
        <v>42</v>
      </c>
      <c r="B59" s="156"/>
      <c r="C59" s="146" t="str">
        <f t="shared" si="18"/>
        <v>Vodič CY6</v>
      </c>
      <c r="D59" s="156"/>
      <c r="E59" s="156" t="str">
        <f t="shared" si="19"/>
        <v>m</v>
      </c>
      <c r="F59" s="156">
        <f t="shared" si="19"/>
        <v>20</v>
      </c>
      <c r="G59" s="195">
        <v>0</v>
      </c>
      <c r="H59" s="145">
        <f t="shared" si="20"/>
        <v>0</v>
      </c>
    </row>
    <row r="60" spans="1:8" ht="21" customHeight="1" x14ac:dyDescent="0.2">
      <c r="A60" s="129">
        <f t="shared" si="21"/>
        <v>43</v>
      </c>
      <c r="B60" s="156"/>
      <c r="C60" s="146" t="str">
        <f t="shared" si="18"/>
        <v>Kontrukce ocelová nosná</v>
      </c>
      <c r="D60" s="156"/>
      <c r="E60" s="156" t="str">
        <f t="shared" si="19"/>
        <v>ks</v>
      </c>
      <c r="F60" s="156">
        <f t="shared" si="19"/>
        <v>1</v>
      </c>
      <c r="G60" s="195">
        <v>0</v>
      </c>
      <c r="H60" s="145">
        <f t="shared" si="20"/>
        <v>0</v>
      </c>
    </row>
    <row r="61" spans="1:8" ht="21" customHeight="1" x14ac:dyDescent="0.2">
      <c r="A61" s="129">
        <f t="shared" si="21"/>
        <v>44</v>
      </c>
      <c r="B61" s="156"/>
      <c r="C61" s="146" t="s">
        <v>97</v>
      </c>
      <c r="D61" s="156"/>
      <c r="E61" s="156" t="s">
        <v>0</v>
      </c>
      <c r="F61" s="156">
        <v>50</v>
      </c>
      <c r="G61" s="195">
        <v>0</v>
      </c>
      <c r="H61" s="145">
        <f t="shared" ref="H61:H62" si="23">G61*F61</f>
        <v>0</v>
      </c>
    </row>
    <row r="62" spans="1:8" ht="21" customHeight="1" x14ac:dyDescent="0.2">
      <c r="A62" s="129">
        <f t="shared" si="21"/>
        <v>45</v>
      </c>
      <c r="B62" s="156"/>
      <c r="C62" s="146" t="s">
        <v>108</v>
      </c>
      <c r="D62" s="156"/>
      <c r="E62" s="156" t="s">
        <v>0</v>
      </c>
      <c r="F62" s="158">
        <v>1</v>
      </c>
      <c r="G62" s="195">
        <v>0</v>
      </c>
      <c r="H62" s="145">
        <f t="shared" si="23"/>
        <v>0</v>
      </c>
    </row>
    <row r="63" spans="1:8" ht="21" customHeight="1" x14ac:dyDescent="0.2">
      <c r="A63" s="129">
        <f t="shared" si="21"/>
        <v>46</v>
      </c>
      <c r="B63" s="156"/>
      <c r="C63" s="146" t="s">
        <v>79</v>
      </c>
      <c r="D63" s="156"/>
      <c r="E63" s="156" t="s">
        <v>0</v>
      </c>
      <c r="F63" s="158">
        <v>20</v>
      </c>
      <c r="G63" s="195">
        <v>0</v>
      </c>
      <c r="H63" s="145">
        <f t="shared" si="20"/>
        <v>0</v>
      </c>
    </row>
    <row r="64" spans="1:8" ht="21" customHeight="1" x14ac:dyDescent="0.2">
      <c r="A64" s="129">
        <f t="shared" si="21"/>
        <v>47</v>
      </c>
      <c r="B64" s="156"/>
      <c r="C64" s="146" t="s">
        <v>83</v>
      </c>
      <c r="D64" s="156"/>
      <c r="E64" s="156" t="s">
        <v>80</v>
      </c>
      <c r="F64" s="158">
        <v>10</v>
      </c>
      <c r="G64" s="195">
        <v>0</v>
      </c>
      <c r="H64" s="145">
        <f t="shared" si="20"/>
        <v>0</v>
      </c>
    </row>
    <row r="65" spans="1:8" ht="21" customHeight="1" thickBot="1" x14ac:dyDescent="0.25">
      <c r="A65" s="22"/>
      <c r="B65" s="132" t="s">
        <v>1</v>
      </c>
      <c r="C65" s="133" t="str">
        <f>C50</f>
        <v>Elektromontážní práce</v>
      </c>
      <c r="D65" s="116"/>
      <c r="E65" s="18"/>
      <c r="F65" s="19"/>
      <c r="G65" s="192"/>
      <c r="H65" s="21">
        <f>SUM(H51:H64)</f>
        <v>0</v>
      </c>
    </row>
    <row r="66" spans="1:8" ht="21" customHeight="1" x14ac:dyDescent="0.2">
      <c r="A66" s="39" t="s">
        <v>11</v>
      </c>
      <c r="B66" s="141"/>
      <c r="C66" s="142" t="s">
        <v>10</v>
      </c>
      <c r="D66" s="143"/>
      <c r="E66" s="14"/>
      <c r="F66" s="128"/>
      <c r="G66" s="193"/>
      <c r="H66" s="144"/>
    </row>
    <row r="67" spans="1:8" ht="21" customHeight="1" x14ac:dyDescent="0.2">
      <c r="A67" s="140">
        <v>48</v>
      </c>
      <c r="B67" s="156"/>
      <c r="C67" s="146" t="s">
        <v>2</v>
      </c>
      <c r="D67" s="156"/>
      <c r="E67" s="156" t="s">
        <v>80</v>
      </c>
      <c r="F67" s="158">
        <v>15</v>
      </c>
      <c r="G67" s="195">
        <v>0</v>
      </c>
      <c r="H67" s="145">
        <f t="shared" ref="H67:H74" si="24">G67*F67</f>
        <v>0</v>
      </c>
    </row>
    <row r="68" spans="1:8" ht="21" customHeight="1" x14ac:dyDescent="0.2">
      <c r="A68" s="129">
        <f t="shared" ref="A68:A74" si="25">A67+1</f>
        <v>49</v>
      </c>
      <c r="B68" s="156"/>
      <c r="C68" s="146" t="s">
        <v>98</v>
      </c>
      <c r="D68" s="156"/>
      <c r="E68" s="156" t="s">
        <v>0</v>
      </c>
      <c r="F68" s="158">
        <v>45</v>
      </c>
      <c r="G68" s="195">
        <v>0</v>
      </c>
      <c r="H68" s="145">
        <f t="shared" ref="H68" si="26">G68*F68</f>
        <v>0</v>
      </c>
    </row>
    <row r="69" spans="1:8" ht="21" customHeight="1" x14ac:dyDescent="0.2">
      <c r="A69" s="129">
        <f t="shared" si="25"/>
        <v>50</v>
      </c>
      <c r="B69" s="156"/>
      <c r="C69" s="159" t="s">
        <v>84</v>
      </c>
      <c r="D69" s="160"/>
      <c r="E69" s="160" t="s">
        <v>80</v>
      </c>
      <c r="F69" s="158">
        <v>10</v>
      </c>
      <c r="G69" s="195">
        <v>0</v>
      </c>
      <c r="H69" s="145">
        <f t="shared" si="24"/>
        <v>0</v>
      </c>
    </row>
    <row r="70" spans="1:8" ht="21" customHeight="1" x14ac:dyDescent="0.2">
      <c r="A70" s="129">
        <f t="shared" si="25"/>
        <v>51</v>
      </c>
      <c r="B70" s="156"/>
      <c r="C70" s="146" t="s">
        <v>85</v>
      </c>
      <c r="D70" s="156"/>
      <c r="E70" s="156" t="s">
        <v>80</v>
      </c>
      <c r="F70" s="158">
        <v>2</v>
      </c>
      <c r="G70" s="195">
        <v>0</v>
      </c>
      <c r="H70" s="145">
        <f t="shared" si="24"/>
        <v>0</v>
      </c>
    </row>
    <row r="71" spans="1:8" ht="21" customHeight="1" x14ac:dyDescent="0.2">
      <c r="A71" s="129">
        <f t="shared" si="25"/>
        <v>52</v>
      </c>
      <c r="B71" s="156"/>
      <c r="C71" s="146" t="s">
        <v>96</v>
      </c>
      <c r="D71" s="156"/>
      <c r="E71" s="156" t="s">
        <v>0</v>
      </c>
      <c r="F71" s="158">
        <v>1</v>
      </c>
      <c r="G71" s="195">
        <v>0</v>
      </c>
      <c r="H71" s="145">
        <f t="shared" si="24"/>
        <v>0</v>
      </c>
    </row>
    <row r="72" spans="1:8" ht="21" customHeight="1" x14ac:dyDescent="0.2">
      <c r="A72" s="129">
        <f t="shared" si="25"/>
        <v>53</v>
      </c>
      <c r="B72" s="156"/>
      <c r="C72" s="146" t="s">
        <v>95</v>
      </c>
      <c r="D72" s="156"/>
      <c r="E72" s="156" t="s">
        <v>0</v>
      </c>
      <c r="F72" s="158">
        <v>1</v>
      </c>
      <c r="G72" s="195">
        <v>0</v>
      </c>
      <c r="H72" s="145">
        <f t="shared" ref="H72" si="27">G72*F72</f>
        <v>0</v>
      </c>
    </row>
    <row r="73" spans="1:8" ht="21" customHeight="1" x14ac:dyDescent="0.2">
      <c r="A73" s="129">
        <f t="shared" si="25"/>
        <v>54</v>
      </c>
      <c r="B73" s="156"/>
      <c r="C73" s="146" t="s">
        <v>70</v>
      </c>
      <c r="D73" s="156"/>
      <c r="E73" s="156" t="s">
        <v>0</v>
      </c>
      <c r="F73" s="158">
        <v>1</v>
      </c>
      <c r="G73" s="195">
        <v>0</v>
      </c>
      <c r="H73" s="145">
        <f t="shared" si="24"/>
        <v>0</v>
      </c>
    </row>
    <row r="74" spans="1:8" ht="21" customHeight="1" x14ac:dyDescent="0.2">
      <c r="A74" s="129">
        <f t="shared" si="25"/>
        <v>55</v>
      </c>
      <c r="B74" s="156"/>
      <c r="C74" s="146" t="s">
        <v>86</v>
      </c>
      <c r="D74" s="156"/>
      <c r="E74" s="156" t="s">
        <v>12</v>
      </c>
      <c r="F74" s="158">
        <v>1</v>
      </c>
      <c r="G74" s="195">
        <v>0</v>
      </c>
      <c r="H74" s="145">
        <f t="shared" si="24"/>
        <v>0</v>
      </c>
    </row>
    <row r="75" spans="1:8" ht="21" customHeight="1" thickBot="1" x14ac:dyDescent="0.25">
      <c r="A75" s="22"/>
      <c r="B75" s="124" t="s">
        <v>1</v>
      </c>
      <c r="C75" s="19" t="str">
        <f>C66</f>
        <v>Služby</v>
      </c>
      <c r="D75" s="116"/>
      <c r="E75" s="18"/>
      <c r="F75" s="19"/>
      <c r="G75" s="20"/>
      <c r="H75" s="21">
        <f>SUM(H67:H74)</f>
        <v>0</v>
      </c>
    </row>
    <row r="76" spans="1:8" ht="21" customHeight="1" thickBot="1" x14ac:dyDescent="0.25"/>
    <row r="77" spans="1:8" ht="21" customHeight="1" thickBot="1" x14ac:dyDescent="0.25">
      <c r="A77" s="40"/>
      <c r="B77" s="125"/>
      <c r="C77" s="24" t="s">
        <v>58</v>
      </c>
      <c r="D77" s="117"/>
      <c r="E77" s="25"/>
      <c r="F77" s="25"/>
      <c r="G77" s="26"/>
      <c r="H77" s="27">
        <f>SUM(H9:H75)/2</f>
        <v>0</v>
      </c>
    </row>
    <row r="78" spans="1:8" ht="21" customHeight="1" thickTop="1" thickBot="1" x14ac:dyDescent="0.25">
      <c r="A78" s="41"/>
      <c r="B78" s="126"/>
      <c r="C78" s="29" t="s">
        <v>71</v>
      </c>
      <c r="D78" s="118"/>
      <c r="E78" s="30"/>
      <c r="F78" s="30"/>
      <c r="G78" s="28"/>
      <c r="H78" s="31">
        <f>H77*0.21</f>
        <v>0</v>
      </c>
    </row>
    <row r="79" spans="1:8" ht="21" customHeight="1" thickTop="1" thickBot="1" x14ac:dyDescent="0.25">
      <c r="A79" s="42"/>
      <c r="B79" s="127"/>
      <c r="C79" s="33" t="s">
        <v>59</v>
      </c>
      <c r="D79" s="119"/>
      <c r="E79" s="34"/>
      <c r="F79" s="34"/>
      <c r="G79" s="32"/>
      <c r="H79" s="35">
        <f>SUM(H77:H78)</f>
        <v>0</v>
      </c>
    </row>
    <row r="81" spans="5:8" x14ac:dyDescent="0.2">
      <c r="H81" s="36"/>
    </row>
    <row r="86" spans="5:8" x14ac:dyDescent="0.2">
      <c r="E86" s="8"/>
    </row>
    <row r="87" spans="5:8" x14ac:dyDescent="0.2">
      <c r="E87" s="8"/>
    </row>
    <row r="88" spans="5:8" x14ac:dyDescent="0.2">
      <c r="E88" s="8"/>
    </row>
    <row r="89" spans="5:8" x14ac:dyDescent="0.2">
      <c r="E89" s="8"/>
    </row>
    <row r="90" spans="5:8" x14ac:dyDescent="0.2">
      <c r="E90" s="8"/>
    </row>
    <row r="91" spans="5:8" x14ac:dyDescent="0.2">
      <c r="E91" s="8"/>
    </row>
    <row r="92" spans="5:8" x14ac:dyDescent="0.2">
      <c r="E92" s="8"/>
    </row>
    <row r="93" spans="5:8" x14ac:dyDescent="0.2">
      <c r="E93" s="8"/>
    </row>
    <row r="94" spans="5:8" x14ac:dyDescent="0.2">
      <c r="E94" s="8"/>
    </row>
    <row r="95" spans="5:8" x14ac:dyDescent="0.2">
      <c r="E95" s="8"/>
    </row>
    <row r="96" spans="5:8" x14ac:dyDescent="0.2">
      <c r="E96" s="8"/>
    </row>
    <row r="97" spans="3:7" x14ac:dyDescent="0.2">
      <c r="E97" s="8"/>
    </row>
    <row r="98" spans="3:7" x14ac:dyDescent="0.2">
      <c r="E98" s="8"/>
    </row>
    <row r="99" spans="3:7" x14ac:dyDescent="0.2">
      <c r="E99" s="8"/>
    </row>
    <row r="100" spans="3:7" x14ac:dyDescent="0.2">
      <c r="E100" s="8"/>
    </row>
    <row r="101" spans="3:7" x14ac:dyDescent="0.2">
      <c r="E101" s="8"/>
    </row>
    <row r="102" spans="3:7" x14ac:dyDescent="0.2">
      <c r="E102" s="8"/>
    </row>
    <row r="103" spans="3:7" x14ac:dyDescent="0.2">
      <c r="E103" s="8"/>
    </row>
    <row r="104" spans="3:7" x14ac:dyDescent="0.2">
      <c r="C104" s="23"/>
      <c r="D104" s="120"/>
      <c r="E104" s="23"/>
      <c r="F104" s="111"/>
      <c r="G104" s="23"/>
    </row>
    <row r="105" spans="3:7" x14ac:dyDescent="0.2">
      <c r="E105" s="8"/>
    </row>
  </sheetData>
  <sheetProtection algorithmName="SHA-512" hashValue="vLQ0IAqJFwcTLcSlPKlV82D2Tcz1yvjtRcQ3mDuIA9eP2vi8YlzLTIxmtd1F5fJNBvr6vx1TqscLWcgT11B1Qg==" saltValue="0wRrn/LFhCNqMheE8iMUdA==" spinCount="100000" sheet="1" formatCells="0" formatColumns="0" formatRows="0" insertColumns="0" insertRows="0" insertHyperlinks="0" deleteColumns="0" deleteRows="0" sort="0" autoFilter="0" pivotTables="0"/>
  <mergeCells count="7">
    <mergeCell ref="A5:B5"/>
    <mergeCell ref="E5:H5"/>
    <mergeCell ref="A3:B3"/>
    <mergeCell ref="A4:B4"/>
    <mergeCell ref="A1:H1"/>
    <mergeCell ref="E3:H3"/>
    <mergeCell ref="E4:H4"/>
  </mergeCells>
  <phoneticPr fontId="0" type="noConversion"/>
  <pageMargins left="0.59055118110236227" right="0.35433070866141736" top="0.43307086614173229" bottom="0.47244094488188981" header="0.39370078740157483" footer="0.47244094488188981"/>
  <pageSetup paperSize="9" scale="59" fitToHeight="3" orientation="portrait" r:id="rId1"/>
  <headerFooter alignWithMargins="0">
    <oddFooter>&amp;R- &amp;P z &amp;N -</oddFooter>
  </headerFooter>
  <rowBreaks count="1" manualBreakCount="1">
    <brk id="4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18</vt:i4>
      </vt:variant>
    </vt:vector>
  </HeadingPairs>
  <TitlesOfParts>
    <vt:vector size="20" baseType="lpstr">
      <vt:lpstr>Krycí list</vt:lpstr>
      <vt:lpstr>Rozpocet</vt:lpstr>
      <vt:lpstr>'Krycí list'!cisloobjektu</vt:lpstr>
      <vt:lpstr>'Krycí list'!cislostavby</vt:lpstr>
      <vt:lpstr>Datum</vt:lpstr>
      <vt:lpstr>JKSO</vt:lpstr>
      <vt:lpstr>MJ</vt:lpstr>
      <vt:lpstr>'Krycí list'!nazevobjektu</vt:lpstr>
      <vt:lpstr>'Krycí list'!nazevstavby</vt:lpstr>
      <vt:lpstr>Rozpocet!Názvy_tisku</vt:lpstr>
      <vt:lpstr>Objednatel</vt:lpstr>
      <vt:lpstr>'Krycí list'!Oblast_tisku</vt:lpstr>
      <vt:lpstr>Rozpocet!Oblast_tisku</vt:lpstr>
      <vt:lpstr>PocetMJ</vt:lpstr>
      <vt:lpstr>Poznamka</vt:lpstr>
      <vt:lpstr>Projektant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RomanV</dc:creator>
  <cp:lastModifiedBy>Jakub Tichý</cp:lastModifiedBy>
  <cp:lastPrinted>2024-05-30T07:22:58Z</cp:lastPrinted>
  <dcterms:created xsi:type="dcterms:W3CDTF">2002-12-03T20:14:03Z</dcterms:created>
  <dcterms:modified xsi:type="dcterms:W3CDTF">2024-05-31T13:20:16Z</dcterms:modified>
</cp:coreProperties>
</file>